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\Downloads\"/>
    </mc:Choice>
  </mc:AlternateContent>
  <xr:revisionPtr revIDLastSave="0" documentId="8_{B6D4BA76-2E5E-4F93-A2E4-CA05F687B419}" xr6:coauthVersionLast="47" xr6:coauthVersionMax="47" xr10:uidLastSave="{00000000-0000-0000-0000-000000000000}"/>
  <workbookProtection workbookAlgorithmName="SHA-512" workbookHashValue="pjIdQ5ta/yZGC/GYeuAeS9bPcmIaXN1IoMUs9A2FXt/xZ8OyqzLBwM2q7DpQp1bRM+O7eTy2HGB7Sx7cwcyIHg==" workbookSaltValue="UcAjJdXeQqXyRs3uWZpVaw==" workbookSpinCount="100000" lockStructure="1"/>
  <bookViews>
    <workbookView xWindow="-108" yWindow="-108" windowWidth="23256" windowHeight="12576" xr2:uid="{00000000-000D-0000-FFFF-FFFF00000000}"/>
  </bookViews>
  <sheets>
    <sheet name="1. DATOS" sheetId="5" r:id="rId1"/>
    <sheet name="2. HOJA DE CARGA" sheetId="4" r:id="rId2"/>
  </sheets>
  <calcPr calcId="191029" iterate="1" iterateCount="50"/>
</workbook>
</file>

<file path=xl/calcChain.xml><?xml version="1.0" encoding="utf-8"?>
<calcChain xmlns="http://schemas.openxmlformats.org/spreadsheetml/2006/main">
  <c r="K19" i="5" l="1"/>
  <c r="Z15" i="4" s="1"/>
  <c r="K17" i="5"/>
  <c r="K16" i="5"/>
  <c r="F9" i="5"/>
  <c r="B129" i="4" s="1"/>
  <c r="Y129" i="4"/>
  <c r="G129" i="4"/>
  <c r="I18" i="5"/>
  <c r="M13" i="4" s="1"/>
  <c r="M15" i="4"/>
  <c r="M11" i="4"/>
  <c r="K15" i="5"/>
  <c r="Z9" i="4" s="1"/>
  <c r="M9" i="4"/>
  <c r="I29" i="5"/>
  <c r="I28" i="5"/>
  <c r="V13" i="4"/>
  <c r="K18" i="5" l="1"/>
  <c r="K21" i="5" s="1"/>
  <c r="Z11" i="4"/>
  <c r="F21" i="5"/>
  <c r="K23" i="5" l="1"/>
  <c r="Z13" i="4"/>
  <c r="I27" i="5"/>
  <c r="M17" i="4"/>
  <c r="K24" i="5" l="1"/>
  <c r="I31" i="5" s="1"/>
  <c r="T22" i="4"/>
  <c r="I30" i="5"/>
  <c r="X17" i="4"/>
  <c r="F33" i="5" l="1"/>
  <c r="AG22" i="4"/>
</calcChain>
</file>

<file path=xl/sharedStrings.xml><?xml version="1.0" encoding="utf-8"?>
<sst xmlns="http://schemas.openxmlformats.org/spreadsheetml/2006/main" count="80" uniqueCount="66">
  <si>
    <t>COMBUSTIBLE</t>
  </si>
  <si>
    <t>1 L = 0,72 Kg</t>
  </si>
  <si>
    <t>L</t>
  </si>
  <si>
    <t>=</t>
  </si>
  <si>
    <t>F-GURC</t>
  </si>
  <si>
    <t>AT3-016</t>
  </si>
  <si>
    <t>AEROCLUB DE VITORIA "HERACLIO ALFARO" | ATO E-066</t>
  </si>
  <si>
    <r>
      <rPr>
        <b/>
        <sz val="10"/>
        <rFont val="Arial Nova"/>
        <family val="2"/>
      </rPr>
      <t>PESO</t>
    </r>
    <r>
      <rPr>
        <sz val="10"/>
        <rFont val="Arial Nova"/>
        <family val="2"/>
      </rPr>
      <t xml:space="preserve">
</t>
    </r>
    <r>
      <rPr>
        <i/>
        <sz val="9"/>
        <rFont val="Arial Nova"/>
        <family val="2"/>
      </rPr>
      <t>Kilogramos</t>
    </r>
  </si>
  <si>
    <t>%</t>
  </si>
  <si>
    <t>FECHA</t>
  </si>
  <si>
    <t>HOJA DE CARGA Y CENTRADO AERO AT3</t>
  </si>
  <si>
    <t>&gt;</t>
  </si>
  <si>
    <r>
      <rPr>
        <b/>
        <sz val="10"/>
        <rFont val="Arial Nova"/>
        <family val="2"/>
      </rPr>
      <t>MOMENTO</t>
    </r>
    <r>
      <rPr>
        <b/>
        <sz val="8"/>
        <rFont val="Arial Nova"/>
        <family val="2"/>
      </rPr>
      <t xml:space="preserve"> </t>
    </r>
    <r>
      <rPr>
        <i/>
        <sz val="9"/>
        <rFont val="Arial Nova"/>
        <family val="2"/>
      </rPr>
      <t>(Kilogramos X Metros)</t>
    </r>
  </si>
  <si>
    <r>
      <rPr>
        <b/>
        <sz val="10"/>
        <rFont val="Arial Nova"/>
        <family val="2"/>
      </rPr>
      <t>POSICIÓN CG</t>
    </r>
    <r>
      <rPr>
        <b/>
        <sz val="9"/>
        <rFont val="Arial Nova"/>
        <family val="2"/>
      </rPr>
      <t xml:space="preserve"> </t>
    </r>
    <r>
      <rPr>
        <i/>
        <sz val="9"/>
        <rFont val="Arial Nova"/>
        <family val="2"/>
      </rPr>
      <t>(% MAC)</t>
    </r>
  </si>
  <si>
    <t>PILOTO Y PASAJERO</t>
  </si>
  <si>
    <t>PESO BÁSICO EN VACIO</t>
  </si>
  <si>
    <t>KG</t>
  </si>
  <si>
    <r>
      <rPr>
        <b/>
        <sz val="10"/>
        <rFont val="Arial Nova"/>
        <family val="2"/>
      </rPr>
      <t>MOMENTO</t>
    </r>
    <r>
      <rPr>
        <b/>
        <sz val="9"/>
        <rFont val="Arial Nova"/>
        <family val="2"/>
      </rPr>
      <t xml:space="preserve">
</t>
    </r>
    <r>
      <rPr>
        <i/>
        <sz val="9"/>
        <rFont val="Arial Nova"/>
        <family val="2"/>
      </rPr>
      <t>KG x M</t>
    </r>
  </si>
  <si>
    <r>
      <t xml:space="preserve">BRAZO
</t>
    </r>
    <r>
      <rPr>
        <i/>
        <sz val="9"/>
        <rFont val="Arial Nova"/>
        <family val="2"/>
      </rPr>
      <t>Metros</t>
    </r>
    <r>
      <rPr>
        <b/>
        <sz val="10"/>
        <rFont val="Arial Nova"/>
        <family val="2"/>
      </rPr>
      <t xml:space="preserve"> </t>
    </r>
    <r>
      <rPr>
        <i/>
        <sz val="9"/>
        <rFont val="Arial Nova"/>
        <family val="2"/>
      </rPr>
      <t>(M)</t>
    </r>
  </si>
  <si>
    <t>TOTAL MOMENTOS</t>
  </si>
  <si>
    <t>TOTAL PESOS</t>
  </si>
  <si>
    <t>x 78,74 =</t>
  </si>
  <si>
    <t>Límites: 0,203 - 0,393</t>
  </si>
  <si>
    <t>Límites: 16 % - 31 %</t>
  </si>
  <si>
    <t>Máx. adicional</t>
  </si>
  <si>
    <t>TOTALES &gt;</t>
  </si>
  <si>
    <t>Peso máximo al despegue 582 KG</t>
  </si>
  <si>
    <r>
      <rPr>
        <b/>
        <sz val="10"/>
        <rFont val="Arial Nova"/>
        <family val="2"/>
      </rPr>
      <t xml:space="preserve">EQUIPAJE </t>
    </r>
    <r>
      <rPr>
        <sz val="9"/>
        <color rgb="FFFF0000"/>
        <rFont val="Arial Nova"/>
        <family val="2"/>
      </rPr>
      <t>(Máx 30 KG)</t>
    </r>
  </si>
  <si>
    <r>
      <rPr>
        <b/>
        <sz val="10"/>
        <rFont val="Arial Nova"/>
        <family val="2"/>
      </rPr>
      <t>COMBUSTIBLE</t>
    </r>
    <r>
      <rPr>
        <sz val="10"/>
        <rFont val="Arial Nova"/>
        <family val="2"/>
      </rPr>
      <t xml:space="preserve"> </t>
    </r>
    <r>
      <rPr>
        <sz val="9"/>
        <color rgb="FFFF0000"/>
        <rFont val="Arial Nova"/>
        <family val="2"/>
      </rPr>
      <t>(Máx 50 KG)</t>
    </r>
  </si>
  <si>
    <r>
      <rPr>
        <b/>
        <sz val="10"/>
        <rFont val="Arial Nova"/>
        <family val="2"/>
      </rPr>
      <t>POSICIÓN CG</t>
    </r>
    <r>
      <rPr>
        <sz val="10"/>
        <rFont val="Arial Nova"/>
        <family val="2"/>
      </rPr>
      <t xml:space="preserve">
</t>
    </r>
    <r>
      <rPr>
        <i/>
        <sz val="9"/>
        <rFont val="Arial Nova"/>
        <family val="2"/>
      </rPr>
      <t>% MAC</t>
    </r>
  </si>
  <si>
    <r>
      <rPr>
        <b/>
        <sz val="10"/>
        <rFont val="Arial Nova"/>
        <family val="2"/>
      </rPr>
      <t>POSICIÓN CG</t>
    </r>
    <r>
      <rPr>
        <b/>
        <sz val="9"/>
        <rFont val="Arial Nova"/>
        <family val="2"/>
      </rPr>
      <t xml:space="preserve">
</t>
    </r>
    <r>
      <rPr>
        <i/>
        <sz val="9"/>
        <rFont val="Arial Nova"/>
        <family val="2"/>
      </rPr>
      <t>Metros</t>
    </r>
  </si>
  <si>
    <r>
      <t xml:space="preserve">ELABORADA POR </t>
    </r>
    <r>
      <rPr>
        <i/>
        <sz val="9"/>
        <rFont val="Arial Nova"/>
        <family val="2"/>
      </rPr>
      <t>(Nombre y Firma)</t>
    </r>
  </si>
  <si>
    <r>
      <t xml:space="preserve">PIC / FI </t>
    </r>
    <r>
      <rPr>
        <i/>
        <sz val="9"/>
        <rFont val="Arial Nova"/>
        <family val="2"/>
      </rPr>
      <t>(Nombre y Firma)*</t>
    </r>
  </si>
  <si>
    <t>v 2.0 (FEB 2021)</t>
  </si>
  <si>
    <t>Peso y momento en vacío según último pesaje 02/08/2018 por FR.66 010292.</t>
  </si>
  <si>
    <t>ENVOLVENTE DEL MOMENTO DEL CENTRO DE GRAVEDAD ACEPTADO</t>
  </si>
  <si>
    <r>
      <rPr>
        <b/>
        <sz val="10"/>
        <rFont val="Arial Nova"/>
        <family val="2"/>
      </rPr>
      <t>PESO</t>
    </r>
    <r>
      <rPr>
        <b/>
        <sz val="9"/>
        <rFont val="Arial Nova"/>
        <family val="2"/>
      </rPr>
      <t xml:space="preserve"> </t>
    </r>
    <r>
      <rPr>
        <i/>
        <sz val="9"/>
        <rFont val="Arial Nova"/>
        <family val="2"/>
      </rPr>
      <t>(Kilogramos)</t>
    </r>
  </si>
  <si>
    <t>PESOS</t>
  </si>
  <si>
    <t>MOMENTOS</t>
  </si>
  <si>
    <t>PESO EN VACÍO</t>
  </si>
  <si>
    <t>KGM</t>
  </si>
  <si>
    <t>PESO PILOTO</t>
  </si>
  <si>
    <t>PESO PASAJERO</t>
  </si>
  <si>
    <t>EQUIPAJE</t>
  </si>
  <si>
    <t>TOTAL</t>
  </si>
  <si>
    <t>Peso máximo al despegue</t>
  </si>
  <si>
    <t>Peso máximo de combustible</t>
  </si>
  <si>
    <t>Peso máximo de equipaje</t>
  </si>
  <si>
    <t>RESULTADO</t>
  </si>
  <si>
    <t>FECHA:</t>
  </si>
  <si>
    <t>ELABORADA POR:</t>
  </si>
  <si>
    <t>VALIDACIÓN DE DATOS</t>
  </si>
  <si>
    <t>M</t>
  </si>
  <si>
    <t>Posición CG (metros)</t>
  </si>
  <si>
    <t>Posición CG (% MAC)</t>
  </si>
  <si>
    <t>INSTRUCCIONES:</t>
  </si>
  <si>
    <t>1. Rellenar únicamente las casillas con fondo amarillo.</t>
  </si>
  <si>
    <t>2. Verificar que el resultado sea "OK".</t>
  </si>
  <si>
    <t>3. Revisar hoja de carga y comprobar que no hay casillas en rojo.</t>
  </si>
  <si>
    <r>
      <t xml:space="preserve">POSICIÓN DEL CG </t>
    </r>
    <r>
      <rPr>
        <i/>
        <sz val="11"/>
        <rFont val="Arial Nova"/>
        <family val="2"/>
      </rPr>
      <t>(METROS)</t>
    </r>
  </si>
  <si>
    <r>
      <t xml:space="preserve">POSICIÓN DEL CG </t>
    </r>
    <r>
      <rPr>
        <i/>
        <sz val="11"/>
        <rFont val="Arial Nova"/>
        <family val="2"/>
      </rPr>
      <t>(% MAC)</t>
    </r>
  </si>
  <si>
    <t>PIC / FI:</t>
  </si>
  <si>
    <t>*Con la firma del PIC/FI, el mismo hace constar que los valores indicados corresponden a la configuración actual de la aeronave y que esta  se encuentra dentro de las limitaciones de peso máximo y posición de Centro de Gravedad especificadas por el fabricante.</t>
  </si>
  <si>
    <t>v2.0 (FEB 2021) 
Peso y momento en vacío según último pesaje 02/08/2018 
por FR.66 010292.</t>
  </si>
  <si>
    <t>4. Comprobar que el CG está dentro de la envolvente.</t>
  </si>
  <si>
    <t>5. Imprimir o guardar como PDF la hoja de carga.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</si>
</sst>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%"/>
    <numFmt numFmtId="167" formatCode="0.000"/>
  </numFmts>
  <fonts count="25" x14ac:knownFonts="1">
    <font>
      <sz val="10"/>
      <name val="Courier"/>
    </font>
    <font>
      <sz val="10"/>
      <name val="Arial"/>
      <family val="2"/>
    </font>
    <font>
      <sz val="8"/>
      <name val="Arial"/>
      <family val="2"/>
    </font>
    <font>
      <b/>
      <sz val="10"/>
      <name val="Arial Nova"/>
      <family val="2"/>
    </font>
    <font>
      <b/>
      <sz val="14"/>
      <name val="Arial Nova"/>
      <family val="2"/>
    </font>
    <font>
      <sz val="10"/>
      <name val="Arial Nova"/>
      <family val="2"/>
    </font>
    <font>
      <sz val="9"/>
      <name val="Arial Nova"/>
      <family val="2"/>
    </font>
    <font>
      <b/>
      <sz val="16"/>
      <name val="Arial Nova"/>
      <family val="2"/>
    </font>
    <font>
      <b/>
      <sz val="9"/>
      <name val="Arial Nova"/>
      <family val="2"/>
    </font>
    <font>
      <sz val="8"/>
      <name val="Arial Nova"/>
      <family val="2"/>
    </font>
    <font>
      <sz val="22"/>
      <name val="Arial Nova"/>
      <family val="2"/>
    </font>
    <font>
      <sz val="11"/>
      <name val="Arial Nova"/>
      <family val="2"/>
    </font>
    <font>
      <i/>
      <sz val="9"/>
      <name val="Arial Nova"/>
      <family val="2"/>
    </font>
    <font>
      <b/>
      <sz val="8"/>
      <name val="Arial Nova"/>
      <family val="2"/>
    </font>
    <font>
      <b/>
      <sz val="12"/>
      <name val="Arial Nova"/>
      <family val="2"/>
    </font>
    <font>
      <i/>
      <sz val="8"/>
      <name val="Arial Nova"/>
      <family val="2"/>
    </font>
    <font>
      <b/>
      <i/>
      <sz val="8"/>
      <name val="Arial Nova"/>
      <family val="2"/>
    </font>
    <font>
      <b/>
      <sz val="22"/>
      <name val="Arial Nova"/>
      <family val="2"/>
    </font>
    <font>
      <sz val="10"/>
      <color rgb="FFFF0000"/>
      <name val="Arial Nova"/>
      <family val="2"/>
    </font>
    <font>
      <sz val="9"/>
      <color rgb="FFFF0000"/>
      <name val="Arial Nova"/>
      <family val="2"/>
    </font>
    <font>
      <i/>
      <sz val="7"/>
      <name val="Arial Nova"/>
      <family val="2"/>
    </font>
    <font>
      <b/>
      <sz val="11"/>
      <name val="Arial Nova"/>
      <family val="2"/>
    </font>
    <font>
      <sz val="11"/>
      <name val="Courier New"/>
      <family val="3"/>
    </font>
    <font>
      <sz val="12"/>
      <name val="Courier New"/>
      <family val="3"/>
    </font>
    <font>
      <i/>
      <sz val="11"/>
      <name val="Arial Nov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Border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0" xfId="0" applyFont="1" applyFill="1"/>
    <xf numFmtId="0" fontId="2" fillId="2" borderId="13" xfId="0" applyFont="1" applyFill="1" applyBorder="1"/>
    <xf numFmtId="0" fontId="2" fillId="2" borderId="0" xfId="0" applyFont="1" applyFill="1" applyAlignment="1">
      <alignment vertical="center"/>
    </xf>
    <xf numFmtId="0" fontId="2" fillId="2" borderId="0" xfId="0" applyFont="1" applyFill="1" applyBorder="1"/>
    <xf numFmtId="0" fontId="8" fillId="2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0" fillId="2" borderId="0" xfId="0" applyFill="1"/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3" fontId="18" fillId="2" borderId="0" xfId="0" applyNumberFormat="1" applyFont="1" applyFill="1" applyBorder="1" applyAlignment="1">
      <alignment vertical="center" wrapText="1"/>
    </xf>
    <xf numFmtId="0" fontId="13" fillId="2" borderId="22" xfId="0" applyFont="1" applyFill="1" applyBorder="1" applyAlignment="1">
      <alignment vertical="center"/>
    </xf>
    <xf numFmtId="0" fontId="5" fillId="2" borderId="2" xfId="0" applyFont="1" applyFill="1" applyBorder="1"/>
    <xf numFmtId="0" fontId="9" fillId="2" borderId="0" xfId="0" applyFont="1" applyFill="1" applyAlignment="1">
      <alignment wrapText="1"/>
    </xf>
    <xf numFmtId="0" fontId="9" fillId="2" borderId="2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17" fillId="2" borderId="2" xfId="0" applyFont="1" applyFill="1" applyBorder="1" applyAlignment="1">
      <alignment vertical="center" wrapText="1"/>
    </xf>
    <xf numFmtId="0" fontId="0" fillId="2" borderId="0" xfId="0" applyFill="1" applyBorder="1"/>
    <xf numFmtId="0" fontId="13" fillId="7" borderId="2" xfId="0" applyFont="1" applyFill="1" applyBorder="1" applyAlignment="1">
      <alignment vertical="center" wrapText="1"/>
    </xf>
    <xf numFmtId="0" fontId="8" fillId="7" borderId="7" xfId="0" applyFont="1" applyFill="1" applyBorder="1" applyAlignment="1">
      <alignment vertical="center" textRotation="90" wrapText="1"/>
    </xf>
    <xf numFmtId="0" fontId="2" fillId="2" borderId="2" xfId="0" applyFont="1" applyFill="1" applyBorder="1"/>
    <xf numFmtId="0" fontId="8" fillId="5" borderId="2" xfId="0" applyFont="1" applyFill="1" applyBorder="1" applyAlignment="1">
      <alignment horizontal="center" vertical="center" wrapText="1"/>
    </xf>
    <xf numFmtId="0" fontId="17" fillId="2" borderId="2" xfId="0" applyFont="1" applyFill="1" applyBorder="1"/>
    <xf numFmtId="0" fontId="17" fillId="2" borderId="0" xfId="0" applyFont="1" applyFill="1"/>
    <xf numFmtId="0" fontId="6" fillId="5" borderId="0" xfId="0" applyFont="1" applyFill="1" applyAlignment="1">
      <alignment vertical="center"/>
    </xf>
    <xf numFmtId="0" fontId="2" fillId="2" borderId="25" xfId="0" applyFont="1" applyFill="1" applyBorder="1"/>
    <xf numFmtId="0" fontId="13" fillId="7" borderId="0" xfId="0" applyFont="1" applyFill="1" applyAlignment="1">
      <alignment vertical="center" wrapText="1"/>
    </xf>
    <xf numFmtId="0" fontId="2" fillId="2" borderId="26" xfId="0" applyFont="1" applyFill="1" applyBorder="1"/>
    <xf numFmtId="0" fontId="2" fillId="2" borderId="12" xfId="0" applyFont="1" applyFill="1" applyBorder="1"/>
    <xf numFmtId="0" fontId="8" fillId="7" borderId="0" xfId="0" applyFont="1" applyFill="1" applyAlignment="1">
      <alignment vertical="center" textRotation="90" wrapText="1"/>
    </xf>
    <xf numFmtId="0" fontId="0" fillId="2" borderId="0" xfId="0" applyFill="1" applyProtection="1"/>
    <xf numFmtId="0" fontId="0" fillId="0" borderId="0" xfId="0" applyProtection="1"/>
    <xf numFmtId="0" fontId="14" fillId="2" borderId="1" xfId="0" applyFont="1" applyFill="1" applyBorder="1" applyProtection="1"/>
    <xf numFmtId="0" fontId="5" fillId="2" borderId="2" xfId="0" applyFont="1" applyFill="1" applyBorder="1" applyProtection="1"/>
    <xf numFmtId="0" fontId="5" fillId="2" borderId="3" xfId="0" applyFont="1" applyFill="1" applyBorder="1" applyProtection="1"/>
    <xf numFmtId="0" fontId="5" fillId="2" borderId="0" xfId="0" applyFont="1" applyFill="1" applyProtection="1"/>
    <xf numFmtId="0" fontId="11" fillId="2" borderId="4" xfId="0" applyFont="1" applyFill="1" applyBorder="1" applyProtection="1"/>
    <xf numFmtId="0" fontId="5" fillId="2" borderId="0" xfId="0" applyFont="1" applyFill="1" applyBorder="1" applyProtection="1"/>
    <xf numFmtId="0" fontId="5" fillId="2" borderId="5" xfId="0" applyFont="1" applyFill="1" applyBorder="1" applyProtection="1"/>
    <xf numFmtId="0" fontId="11" fillId="2" borderId="6" xfId="0" applyFont="1" applyFill="1" applyBorder="1" applyProtection="1"/>
    <xf numFmtId="0" fontId="5" fillId="2" borderId="7" xfId="0" applyFont="1" applyFill="1" applyBorder="1" applyProtection="1"/>
    <xf numFmtId="0" fontId="5" fillId="2" borderId="8" xfId="0" applyFont="1" applyFill="1" applyBorder="1" applyProtection="1"/>
    <xf numFmtId="0" fontId="21" fillId="2" borderId="11" xfId="0" applyFont="1" applyFill="1" applyBorder="1" applyProtection="1"/>
    <xf numFmtId="0" fontId="0" fillId="2" borderId="0" xfId="0" applyFill="1" applyBorder="1" applyProtection="1"/>
    <xf numFmtId="0" fontId="21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center"/>
    </xf>
    <xf numFmtId="0" fontId="0" fillId="0" borderId="0" xfId="0" applyBorder="1" applyProtection="1"/>
    <xf numFmtId="0" fontId="11" fillId="2" borderId="0" xfId="0" applyFont="1" applyFill="1" applyProtection="1"/>
    <xf numFmtId="0" fontId="11" fillId="2" borderId="5" xfId="0" applyFont="1" applyFill="1" applyBorder="1" applyProtection="1"/>
    <xf numFmtId="0" fontId="11" fillId="5" borderId="0" xfId="0" applyFont="1" applyFill="1" applyProtection="1"/>
    <xf numFmtId="0" fontId="11" fillId="2" borderId="0" xfId="0" applyFont="1" applyFill="1" applyAlignment="1" applyProtection="1">
      <alignment horizontal="right"/>
    </xf>
    <xf numFmtId="0" fontId="11" fillId="5" borderId="4" xfId="0" applyNumberFormat="1" applyFont="1" applyFill="1" applyBorder="1" applyProtection="1"/>
    <xf numFmtId="0" fontId="11" fillId="2" borderId="5" xfId="0" applyFont="1" applyFill="1" applyBorder="1" applyAlignment="1" applyProtection="1">
      <alignment horizontal="right"/>
    </xf>
    <xf numFmtId="0" fontId="11" fillId="2" borderId="7" xfId="0" applyFont="1" applyFill="1" applyBorder="1" applyProtection="1"/>
    <xf numFmtId="0" fontId="11" fillId="2" borderId="7" xfId="0" applyFont="1" applyFill="1" applyBorder="1" applyAlignment="1" applyProtection="1">
      <alignment horizontal="right"/>
    </xf>
    <xf numFmtId="0" fontId="11" fillId="2" borderId="8" xfId="0" applyFont="1" applyFill="1" applyBorder="1" applyProtection="1"/>
    <xf numFmtId="2" fontId="11" fillId="2" borderId="6" xfId="0" applyNumberFormat="1" applyFont="1" applyFill="1" applyBorder="1" applyProtection="1"/>
    <xf numFmtId="0" fontId="11" fillId="2" borderId="8" xfId="0" applyFont="1" applyFill="1" applyBorder="1" applyAlignment="1" applyProtection="1">
      <alignment horizontal="right"/>
    </xf>
    <xf numFmtId="0" fontId="11" fillId="2" borderId="11" xfId="0" applyFont="1" applyFill="1" applyBorder="1" applyProtection="1"/>
    <xf numFmtId="0" fontId="21" fillId="5" borderId="9" xfId="0" applyFont="1" applyFill="1" applyBorder="1" applyProtection="1"/>
    <xf numFmtId="0" fontId="21" fillId="2" borderId="9" xfId="0" applyFont="1" applyFill="1" applyBorder="1" applyProtection="1"/>
    <xf numFmtId="0" fontId="11" fillId="2" borderId="9" xfId="0" applyFont="1" applyFill="1" applyBorder="1" applyProtection="1"/>
    <xf numFmtId="0" fontId="11" fillId="2" borderId="10" xfId="0" applyFont="1" applyFill="1" applyBorder="1" applyProtection="1"/>
    <xf numFmtId="0" fontId="21" fillId="5" borderId="11" xfId="0" applyFont="1" applyFill="1" applyBorder="1" applyProtection="1"/>
    <xf numFmtId="0" fontId="21" fillId="2" borderId="10" xfId="0" applyFont="1" applyFill="1" applyBorder="1" applyAlignment="1" applyProtection="1">
      <alignment horizontal="right"/>
    </xf>
    <xf numFmtId="167" fontId="21" fillId="5" borderId="2" xfId="0" applyNumberFormat="1" applyFont="1" applyFill="1" applyBorder="1" applyProtection="1"/>
    <xf numFmtId="0" fontId="21" fillId="2" borderId="3" xfId="0" applyFont="1" applyFill="1" applyBorder="1" applyAlignment="1" applyProtection="1">
      <alignment horizontal="right"/>
    </xf>
    <xf numFmtId="165" fontId="21" fillId="5" borderId="7" xfId="0" applyNumberFormat="1" applyFont="1" applyFill="1" applyBorder="1" applyProtection="1"/>
    <xf numFmtId="0" fontId="21" fillId="2" borderId="8" xfId="0" applyFont="1" applyFill="1" applyBorder="1" applyAlignment="1" applyProtection="1">
      <alignment horizontal="right"/>
    </xf>
    <xf numFmtId="166" fontId="0" fillId="2" borderId="0" xfId="0" applyNumberFormat="1" applyFill="1" applyProtection="1"/>
    <xf numFmtId="0" fontId="11" fillId="2" borderId="0" xfId="0" applyFont="1" applyFill="1" applyBorder="1" applyProtection="1"/>
    <xf numFmtId="0" fontId="17" fillId="0" borderId="0" xfId="0" applyFont="1" applyAlignment="1" applyProtection="1">
      <alignment vertical="center"/>
    </xf>
    <xf numFmtId="0" fontId="17" fillId="2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</xf>
    <xf numFmtId="0" fontId="22" fillId="4" borderId="0" xfId="0" applyFont="1" applyFill="1" applyProtection="1">
      <protection locked="0"/>
    </xf>
    <xf numFmtId="0" fontId="11" fillId="2" borderId="7" xfId="0" applyFont="1" applyFill="1" applyBorder="1" applyAlignment="1" applyProtection="1">
      <alignment horizontal="left"/>
    </xf>
    <xf numFmtId="0" fontId="11" fillId="2" borderId="8" xfId="0" applyFont="1" applyFill="1" applyBorder="1" applyAlignment="1" applyProtection="1">
      <alignment horizontal="left"/>
    </xf>
    <xf numFmtId="0" fontId="17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21" fillId="2" borderId="2" xfId="0" applyFont="1" applyFill="1" applyBorder="1" applyAlignment="1" applyProtection="1">
      <alignment horizontal="center" vertical="center"/>
    </xf>
    <xf numFmtId="0" fontId="21" fillId="2" borderId="3" xfId="0" applyFont="1" applyFill="1" applyBorder="1" applyAlignment="1" applyProtection="1">
      <alignment horizontal="center" vertical="center"/>
    </xf>
    <xf numFmtId="0" fontId="21" fillId="2" borderId="7" xfId="0" applyFont="1" applyFill="1" applyBorder="1" applyAlignment="1" applyProtection="1">
      <alignment horizontal="center" vertical="center"/>
    </xf>
    <xf numFmtId="0" fontId="21" fillId="2" borderId="8" xfId="0" applyFont="1" applyFill="1" applyBorder="1" applyAlignment="1" applyProtection="1">
      <alignment horizontal="center" vertical="center"/>
    </xf>
    <xf numFmtId="0" fontId="17" fillId="2" borderId="0" xfId="0" applyFont="1" applyFill="1" applyAlignment="1" applyProtection="1">
      <alignment horizontal="center" vertical="center"/>
    </xf>
    <xf numFmtId="0" fontId="21" fillId="2" borderId="6" xfId="0" applyFont="1" applyFill="1" applyBorder="1" applyAlignment="1" applyProtection="1">
      <alignment horizontal="left"/>
    </xf>
    <xf numFmtId="0" fontId="21" fillId="2" borderId="7" xfId="0" applyFont="1" applyFill="1" applyBorder="1" applyAlignment="1" applyProtection="1">
      <alignment horizontal="left"/>
    </xf>
    <xf numFmtId="0" fontId="23" fillId="4" borderId="11" xfId="0" applyFont="1" applyFill="1" applyBorder="1" applyAlignment="1" applyProtection="1">
      <alignment horizontal="center"/>
      <protection locked="0"/>
    </xf>
    <xf numFmtId="0" fontId="23" fillId="4" borderId="9" xfId="0" applyFont="1" applyFill="1" applyBorder="1" applyAlignment="1" applyProtection="1">
      <alignment horizontal="center"/>
      <protection locked="0"/>
    </xf>
    <xf numFmtId="0" fontId="23" fillId="4" borderId="10" xfId="0" applyFont="1" applyFill="1" applyBorder="1" applyAlignment="1" applyProtection="1">
      <alignment horizontal="center"/>
      <protection locked="0"/>
    </xf>
    <xf numFmtId="0" fontId="21" fillId="2" borderId="1" xfId="0" applyFont="1" applyFill="1" applyBorder="1" applyAlignment="1" applyProtection="1">
      <alignment horizontal="left"/>
    </xf>
    <xf numFmtId="0" fontId="21" fillId="2" borderId="2" xfId="0" applyFont="1" applyFill="1" applyBorder="1" applyAlignment="1" applyProtection="1">
      <alignment horizontal="left"/>
    </xf>
    <xf numFmtId="0" fontId="11" fillId="2" borderId="0" xfId="0" applyFont="1" applyFill="1" applyBorder="1" applyAlignment="1" applyProtection="1">
      <alignment horizontal="left"/>
    </xf>
    <xf numFmtId="0" fontId="11" fillId="2" borderId="5" xfId="0" applyFont="1" applyFill="1" applyBorder="1" applyAlignment="1" applyProtection="1">
      <alignment horizontal="left"/>
    </xf>
    <xf numFmtId="0" fontId="14" fillId="2" borderId="11" xfId="0" applyFont="1" applyFill="1" applyBorder="1" applyAlignment="1" applyProtection="1">
      <alignment horizontal="left"/>
    </xf>
    <xf numFmtId="0" fontId="14" fillId="2" borderId="9" xfId="0" applyFont="1" applyFill="1" applyBorder="1" applyAlignment="1" applyProtection="1">
      <alignment horizontal="left"/>
    </xf>
    <xf numFmtId="0" fontId="14" fillId="2" borderId="10" xfId="0" applyFont="1" applyFill="1" applyBorder="1" applyAlignment="1" applyProtection="1">
      <alignment horizontal="left"/>
    </xf>
    <xf numFmtId="0" fontId="14" fillId="2" borderId="11" xfId="0" applyFont="1" applyFill="1" applyBorder="1" applyAlignment="1" applyProtection="1">
      <alignment horizontal="center"/>
    </xf>
    <xf numFmtId="0" fontId="14" fillId="2" borderId="10" xfId="0" applyFont="1" applyFill="1" applyBorder="1" applyAlignment="1" applyProtection="1">
      <alignment horizontal="center"/>
    </xf>
    <xf numFmtId="0" fontId="12" fillId="2" borderId="0" xfId="0" applyFont="1" applyFill="1" applyBorder="1" applyAlignment="1" applyProtection="1">
      <alignment horizontal="center" vertical="top" wrapText="1"/>
    </xf>
    <xf numFmtId="14" fontId="23" fillId="4" borderId="11" xfId="0" applyNumberFormat="1" applyFont="1" applyFill="1" applyBorder="1" applyAlignment="1" applyProtection="1">
      <alignment horizontal="center"/>
      <protection locked="0"/>
    </xf>
    <xf numFmtId="0" fontId="13" fillId="6" borderId="4" xfId="0" applyFont="1" applyFill="1" applyBorder="1" applyAlignment="1">
      <alignment horizontal="center" wrapText="1"/>
    </xf>
    <xf numFmtId="0" fontId="13" fillId="6" borderId="0" xfId="0" applyFont="1" applyFill="1" applyAlignment="1">
      <alignment horizontal="center" wrapText="1"/>
    </xf>
    <xf numFmtId="9" fontId="8" fillId="5" borderId="2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textRotation="90" wrapText="1"/>
    </xf>
    <xf numFmtId="0" fontId="8" fillId="7" borderId="4" xfId="0" applyFont="1" applyFill="1" applyBorder="1" applyAlignment="1">
      <alignment horizontal="center" vertical="center" textRotation="90" wrapText="1"/>
    </xf>
    <xf numFmtId="0" fontId="8" fillId="7" borderId="6" xfId="0" applyFont="1" applyFill="1" applyBorder="1" applyAlignment="1">
      <alignment horizontal="center" vertical="center" textRotation="90" wrapText="1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9" fontId="8" fillId="5" borderId="0" xfId="0" applyNumberFormat="1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right" vertical="top"/>
    </xf>
    <xf numFmtId="0" fontId="15" fillId="2" borderId="7" xfId="0" applyFont="1" applyFill="1" applyBorder="1" applyAlignment="1">
      <alignment horizontal="right" vertical="top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3" fontId="18" fillId="2" borderId="15" xfId="0" applyNumberFormat="1" applyFont="1" applyFill="1" applyBorder="1" applyAlignment="1">
      <alignment horizontal="center" vertical="center" wrapText="1"/>
    </xf>
    <xf numFmtId="3" fontId="18" fillId="2" borderId="0" xfId="0" applyNumberFormat="1" applyFont="1" applyFill="1" applyBorder="1" applyAlignment="1">
      <alignment horizontal="center" vertical="center" wrapText="1"/>
    </xf>
    <xf numFmtId="3" fontId="19" fillId="2" borderId="0" xfId="0" applyNumberFormat="1" applyFont="1" applyFill="1" applyBorder="1" applyAlignment="1">
      <alignment horizontal="right" vertical="top" wrapText="1"/>
    </xf>
    <xf numFmtId="3" fontId="19" fillId="2" borderId="15" xfId="0" applyNumberFormat="1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10" fillId="5" borderId="21" xfId="0" applyNumberFormat="1" applyFont="1" applyFill="1" applyBorder="1" applyAlignment="1">
      <alignment horizontal="center"/>
    </xf>
    <xf numFmtId="0" fontId="10" fillId="5" borderId="15" xfId="0" applyNumberFormat="1" applyFont="1" applyFill="1" applyBorder="1" applyAlignment="1">
      <alignment horizontal="center"/>
    </xf>
    <xf numFmtId="0" fontId="10" fillId="5" borderId="23" xfId="0" applyNumberFormat="1" applyFont="1" applyFill="1" applyBorder="1" applyAlignment="1">
      <alignment horizontal="center"/>
    </xf>
    <xf numFmtId="0" fontId="10" fillId="5" borderId="20" xfId="0" applyNumberFormat="1" applyFont="1" applyFill="1" applyBorder="1" applyAlignment="1">
      <alignment horizontal="center"/>
    </xf>
    <xf numFmtId="0" fontId="10" fillId="5" borderId="16" xfId="0" applyNumberFormat="1" applyFont="1" applyFill="1" applyBorder="1" applyAlignment="1">
      <alignment horizontal="center"/>
    </xf>
    <xf numFmtId="0" fontId="10" fillId="5" borderId="24" xfId="0" applyNumberFormat="1" applyFont="1" applyFill="1" applyBorder="1" applyAlignment="1">
      <alignment horizontal="center"/>
    </xf>
    <xf numFmtId="0" fontId="10" fillId="2" borderId="14" xfId="0" applyNumberFormat="1" applyFont="1" applyFill="1" applyBorder="1" applyAlignment="1">
      <alignment horizontal="center" vertical="center"/>
    </xf>
    <xf numFmtId="0" fontId="10" fillId="2" borderId="14" xfId="0" applyNumberFormat="1" applyFont="1" applyFill="1" applyBorder="1" applyAlignment="1">
      <alignment horizontal="center" vertical="center" wrapText="1"/>
    </xf>
    <xf numFmtId="0" fontId="10" fillId="2" borderId="2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/>
    </xf>
    <xf numFmtId="0" fontId="10" fillId="6" borderId="15" xfId="0" applyNumberFormat="1" applyFont="1" applyFill="1" applyBorder="1" applyAlignment="1">
      <alignment horizontal="center"/>
    </xf>
    <xf numFmtId="0" fontId="10" fillId="6" borderId="23" xfId="0" applyNumberFormat="1" applyFont="1" applyFill="1" applyBorder="1" applyAlignment="1">
      <alignment horizontal="center"/>
    </xf>
    <xf numFmtId="0" fontId="10" fillId="6" borderId="20" xfId="0" applyNumberFormat="1" applyFont="1" applyFill="1" applyBorder="1" applyAlignment="1">
      <alignment horizontal="center"/>
    </xf>
    <xf numFmtId="0" fontId="10" fillId="6" borderId="16" xfId="0" applyNumberFormat="1" applyFont="1" applyFill="1" applyBorder="1" applyAlignment="1">
      <alignment horizontal="center"/>
    </xf>
    <xf numFmtId="0" fontId="10" fillId="6" borderId="24" xfId="0" applyNumberFormat="1" applyFont="1" applyFill="1" applyBorder="1" applyAlignment="1">
      <alignment horizontal="center"/>
    </xf>
    <xf numFmtId="0" fontId="10" fillId="7" borderId="21" xfId="0" applyNumberFormat="1" applyFont="1" applyFill="1" applyBorder="1" applyAlignment="1">
      <alignment horizontal="center"/>
    </xf>
    <xf numFmtId="0" fontId="10" fillId="7" borderId="15" xfId="0" applyNumberFormat="1" applyFont="1" applyFill="1" applyBorder="1" applyAlignment="1">
      <alignment horizontal="center"/>
    </xf>
    <xf numFmtId="0" fontId="10" fillId="7" borderId="23" xfId="0" applyNumberFormat="1" applyFont="1" applyFill="1" applyBorder="1" applyAlignment="1">
      <alignment horizontal="center"/>
    </xf>
    <xf numFmtId="0" fontId="10" fillId="7" borderId="20" xfId="0" applyNumberFormat="1" applyFont="1" applyFill="1" applyBorder="1" applyAlignment="1">
      <alignment horizontal="center"/>
    </xf>
    <xf numFmtId="0" fontId="10" fillId="7" borderId="16" xfId="0" applyNumberFormat="1" applyFont="1" applyFill="1" applyBorder="1" applyAlignment="1">
      <alignment horizontal="center"/>
    </xf>
    <xf numFmtId="0" fontId="10" fillId="7" borderId="24" xfId="0" applyNumberFormat="1" applyFont="1" applyFill="1" applyBorder="1" applyAlignment="1">
      <alignment horizontal="center"/>
    </xf>
    <xf numFmtId="0" fontId="10" fillId="4" borderId="14" xfId="0" applyNumberFormat="1" applyFont="1" applyFill="1" applyBorder="1" applyAlignment="1">
      <alignment horizontal="center" vertical="center" wrapText="1"/>
    </xf>
    <xf numFmtId="0" fontId="10" fillId="2" borderId="27" xfId="0" applyNumberFormat="1" applyFont="1" applyFill="1" applyBorder="1" applyAlignment="1">
      <alignment horizontal="center" vertical="center" wrapText="1"/>
    </xf>
    <xf numFmtId="164" fontId="10" fillId="2" borderId="21" xfId="0" applyNumberFormat="1" applyFont="1" applyFill="1" applyBorder="1" applyAlignment="1">
      <alignment horizontal="center" vertical="center" wrapText="1"/>
    </xf>
    <xf numFmtId="164" fontId="10" fillId="2" borderId="15" xfId="0" applyNumberFormat="1" applyFont="1" applyFill="1" applyBorder="1" applyAlignment="1">
      <alignment horizontal="center" vertical="center" wrapText="1"/>
    </xf>
    <xf numFmtId="164" fontId="10" fillId="2" borderId="23" xfId="0" applyNumberFormat="1" applyFont="1" applyFill="1" applyBorder="1" applyAlignment="1">
      <alignment horizontal="center" vertical="center" wrapText="1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16" xfId="0" applyNumberFormat="1" applyFont="1" applyFill="1" applyBorder="1" applyAlignment="1">
      <alignment horizontal="center" vertical="center" wrapText="1"/>
    </xf>
    <xf numFmtId="164" fontId="10" fillId="2" borderId="2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top" wrapText="1"/>
    </xf>
    <xf numFmtId="0" fontId="20" fillId="2" borderId="7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right"/>
    </xf>
    <xf numFmtId="0" fontId="17" fillId="2" borderId="0" xfId="0" applyFont="1" applyFill="1" applyBorder="1" applyAlignment="1">
      <alignment horizontal="right"/>
    </xf>
    <xf numFmtId="0" fontId="17" fillId="2" borderId="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center"/>
    </xf>
    <xf numFmtId="14" fontId="5" fillId="2" borderId="14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/>
    </xf>
    <xf numFmtId="3" fontId="19" fillId="2" borderId="15" xfId="0" applyNumberFormat="1" applyFont="1" applyFill="1" applyBorder="1" applyAlignment="1">
      <alignment horizontal="center" vertical="top" wrapText="1"/>
    </xf>
    <xf numFmtId="0" fontId="13" fillId="7" borderId="0" xfId="0" applyFont="1" applyFill="1" applyAlignment="1">
      <alignment horizontal="center" vertical="center" wrapText="1"/>
    </xf>
    <xf numFmtId="0" fontId="17" fillId="2" borderId="2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3" fillId="6" borderId="5" xfId="0" applyFont="1" applyFill="1" applyBorder="1" applyAlignment="1">
      <alignment horizont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9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000000"/>
      <color rgb="FF95B3D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44378958618203E-2"/>
          <c:y val="3.277613897082924E-2"/>
          <c:w val="0.90744683860625208"/>
          <c:h val="0.88791128247612117"/>
        </c:manualLayout>
      </c:layout>
      <c:scatterChart>
        <c:scatterStyle val="lineMarker"/>
        <c:varyColors val="0"/>
        <c:ser>
          <c:idx val="0"/>
          <c:order val="0"/>
          <c:tx>
            <c:v>PESOS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9050">
                <a:solidFill>
                  <a:srgbClr val="FF0000"/>
                </a:solidFill>
              </a:ln>
              <a:effectLst/>
            </c:spPr>
          </c:marker>
          <c:xVal>
            <c:numRef>
              <c:f>'1. DATOS'!$K$21</c:f>
              <c:numCache>
                <c:formatCode>General</c:formatCode>
                <c:ptCount val="1"/>
                <c:pt idx="0">
                  <c:v>179.2</c:v>
                </c:pt>
              </c:numCache>
            </c:numRef>
          </c:xVal>
          <c:yVal>
            <c:numRef>
              <c:f>'1. DATOS'!$F$21</c:f>
              <c:numCache>
                <c:formatCode>General</c:formatCode>
                <c:ptCount val="1"/>
                <c:pt idx="0">
                  <c:v>581.82000000000005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FE5B-46C3-968C-A0E0F181D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2386544"/>
        <c:axId val="1472387376"/>
      </c:scatterChart>
      <c:valAx>
        <c:axId val="1472386544"/>
        <c:scaling>
          <c:orientation val="minMax"/>
          <c:max val="240"/>
          <c:min val="70"/>
        </c:scaling>
        <c:delete val="0"/>
        <c:axPos val="b"/>
        <c:majorGridlines>
          <c:spPr>
            <a:ln w="317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alpha val="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72387376"/>
        <c:crosses val="autoZero"/>
        <c:crossBetween val="midCat"/>
        <c:majorUnit val="10"/>
      </c:valAx>
      <c:valAx>
        <c:axId val="1472387376"/>
        <c:scaling>
          <c:orientation val="minMax"/>
          <c:max val="590"/>
          <c:min val="400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alpha val="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72386544"/>
        <c:crosses val="autoZero"/>
        <c:crossBetween val="midCat"/>
        <c:majorUnit val="10"/>
      </c:valAx>
      <c:spPr>
        <a:solidFill>
          <a:srgbClr val="000000">
            <a:alpha val="0"/>
          </a:srgbClr>
        </a:solidFill>
        <a:ln>
          <a:noFill/>
        </a:ln>
        <a:effectLst>
          <a:softEdge rad="12700"/>
        </a:effec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rgbClr val="FF0000">
          <a:alpha val="0"/>
        </a:srgbClr>
      </a:solidFill>
      <a:round/>
    </a:ln>
    <a:effectLst/>
  </c:spPr>
  <c:txPr>
    <a:bodyPr/>
    <a:lstStyle/>
    <a:p>
      <a:pPr>
        <a:defRPr>
          <a:ln>
            <a:noFill/>
          </a:ln>
          <a:solidFill>
            <a:schemeClr val="tx1">
              <a:alpha val="12000"/>
            </a:schemeClr>
          </a:solidFill>
          <a:effectLst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371474</xdr:colOff>
      <xdr:row>1</xdr:row>
      <xdr:rowOff>38100</xdr:rowOff>
    </xdr:from>
    <xdr:to>
      <xdr:col>13</xdr:col>
      <xdr:colOff>819149</xdr:colOff>
      <xdr:row>6</xdr:row>
      <xdr:rowOff>82055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9330D4-6638-4C79-BB48-94A876799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9" y="190500"/>
          <a:ext cx="1285875" cy="967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136962</xdr:colOff>
      <xdr:row>26</xdr:row>
      <xdr:rowOff>61850</xdr:rowOff>
    </xdr:from>
    <xdr:to>
      <xdr:col>40</xdr:col>
      <xdr:colOff>54429</xdr:colOff>
      <xdr:row>125</xdr:row>
      <xdr:rowOff>99060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33A670D-10B0-4E69-81F0-28CBDADF525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55942</xdr:colOff>
      <xdr:row>1</xdr:row>
      <xdr:rowOff>16726</xdr:rowOff>
    </xdr:from>
    <xdr:to>
      <xdr:col>6</xdr:col>
      <xdr:colOff>131885</xdr:colOff>
      <xdr:row>4</xdr:row>
      <xdr:rowOff>125374</xdr:rowOff>
    </xdr:to>
    <xdr:pic>
      <xdr:nvPicPr>
        <xdr:cNvPr id="108" name="Imagen 107">
          <a:extLst>
            <a:ext uri="{FF2B5EF4-FFF2-40B4-BE49-F238E27FC236}">
              <a16:creationId xmlns:a16="http://schemas.microsoft.com/office/drawing/2014/main" id="{7EC0352F-0935-4616-A674-8E976E630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711" y="324457"/>
          <a:ext cx="720712" cy="570243"/>
        </a:xfrm>
        <a:prstGeom prst="rect">
          <a:avLst/>
        </a:prstGeom>
      </xdr:spPr>
    </xdr:pic>
    <xdr:clientData/>
  </xdr:twoCellAnchor>
  <xdr:twoCellAnchor>
    <xdr:from>
      <xdr:col>15</xdr:col>
      <xdr:colOff>89396</xdr:colOff>
      <xdr:row>28</xdr:row>
      <xdr:rowOff>0</xdr:rowOff>
    </xdr:from>
    <xdr:to>
      <xdr:col>26</xdr:col>
      <xdr:colOff>153866</xdr:colOff>
      <xdr:row>123</xdr:row>
      <xdr:rowOff>0</xdr:rowOff>
    </xdr:to>
    <xdr:cxnSp macro="">
      <xdr:nvCxnSpPr>
        <xdr:cNvPr id="92" name="2 Conector recto">
          <a:extLst>
            <a:ext uri="{FF2B5EF4-FFF2-40B4-BE49-F238E27FC236}">
              <a16:creationId xmlns:a16="http://schemas.microsoft.com/office/drawing/2014/main" id="{451BA5F5-DD99-4499-BF58-FD149A8E289A}"/>
            </a:ext>
          </a:extLst>
        </xdr:cNvPr>
        <xdr:cNvCxnSpPr/>
      </xdr:nvCxnSpPr>
      <xdr:spPr>
        <a:xfrm flipV="1">
          <a:off x="2823071" y="4838700"/>
          <a:ext cx="1845645" cy="4533161"/>
        </a:xfrm>
        <a:prstGeom prst="line">
          <a:avLst/>
        </a:prstGeom>
        <a:ln w="12700" cap="sq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80606</xdr:colOff>
      <xdr:row>28</xdr:row>
      <xdr:rowOff>7327</xdr:rowOff>
    </xdr:from>
    <xdr:to>
      <xdr:col>29</xdr:col>
      <xdr:colOff>161192</xdr:colOff>
      <xdr:row>122</xdr:row>
      <xdr:rowOff>73262</xdr:rowOff>
    </xdr:to>
    <xdr:cxnSp macro="">
      <xdr:nvCxnSpPr>
        <xdr:cNvPr id="93" name="2 Conector recto">
          <a:extLst>
            <a:ext uri="{FF2B5EF4-FFF2-40B4-BE49-F238E27FC236}">
              <a16:creationId xmlns:a16="http://schemas.microsoft.com/office/drawing/2014/main" id="{DB75F742-7245-4A95-BAB7-789859F80BF7}"/>
            </a:ext>
          </a:extLst>
        </xdr:cNvPr>
        <xdr:cNvCxnSpPr/>
      </xdr:nvCxnSpPr>
      <xdr:spPr>
        <a:xfrm flipV="1">
          <a:off x="3138131" y="4846027"/>
          <a:ext cx="2023686" cy="4514110"/>
        </a:xfrm>
        <a:prstGeom prst="line">
          <a:avLst/>
        </a:prstGeom>
        <a:ln w="12700" cap="sq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71815</xdr:colOff>
      <xdr:row>28</xdr:row>
      <xdr:rowOff>7327</xdr:rowOff>
    </xdr:from>
    <xdr:to>
      <xdr:col>33</xdr:col>
      <xdr:colOff>0</xdr:colOff>
      <xdr:row>122</xdr:row>
      <xdr:rowOff>35894</xdr:rowOff>
    </xdr:to>
    <xdr:cxnSp macro="">
      <xdr:nvCxnSpPr>
        <xdr:cNvPr id="94" name="2 Conector recto">
          <a:extLst>
            <a:ext uri="{FF2B5EF4-FFF2-40B4-BE49-F238E27FC236}">
              <a16:creationId xmlns:a16="http://schemas.microsoft.com/office/drawing/2014/main" id="{A64AFD48-AD55-4C26-8D8B-B623F100CB9F}"/>
            </a:ext>
          </a:extLst>
        </xdr:cNvPr>
        <xdr:cNvCxnSpPr/>
      </xdr:nvCxnSpPr>
      <xdr:spPr>
        <a:xfrm flipV="1">
          <a:off x="3152660" y="4106361"/>
          <a:ext cx="2227323" cy="3733464"/>
        </a:xfrm>
        <a:prstGeom prst="line">
          <a:avLst/>
        </a:prstGeom>
        <a:ln w="12700" cap="sq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85005</xdr:colOff>
      <xdr:row>28</xdr:row>
      <xdr:rowOff>7327</xdr:rowOff>
    </xdr:from>
    <xdr:to>
      <xdr:col>36</xdr:col>
      <xdr:colOff>0</xdr:colOff>
      <xdr:row>122</xdr:row>
      <xdr:rowOff>63002</xdr:rowOff>
    </xdr:to>
    <xdr:cxnSp macro="">
      <xdr:nvCxnSpPr>
        <xdr:cNvPr id="95" name="2 Conector recto">
          <a:extLst>
            <a:ext uri="{FF2B5EF4-FFF2-40B4-BE49-F238E27FC236}">
              <a16:creationId xmlns:a16="http://schemas.microsoft.com/office/drawing/2014/main" id="{A03E35C3-769F-4B94-9403-B1848B5F8699}"/>
            </a:ext>
          </a:extLst>
        </xdr:cNvPr>
        <xdr:cNvCxnSpPr/>
      </xdr:nvCxnSpPr>
      <xdr:spPr>
        <a:xfrm flipV="1">
          <a:off x="3790230" y="4846027"/>
          <a:ext cx="2343870" cy="4513375"/>
        </a:xfrm>
        <a:prstGeom prst="line">
          <a:avLst/>
        </a:prstGeom>
        <a:ln w="12700" cap="sq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83542</xdr:colOff>
      <xdr:row>28</xdr:row>
      <xdr:rowOff>7327</xdr:rowOff>
    </xdr:from>
    <xdr:to>
      <xdr:col>39</xdr:col>
      <xdr:colOff>0</xdr:colOff>
      <xdr:row>123</xdr:row>
      <xdr:rowOff>0</xdr:rowOff>
    </xdr:to>
    <xdr:cxnSp macro="">
      <xdr:nvCxnSpPr>
        <xdr:cNvPr id="96" name="2 Conector recto">
          <a:extLst>
            <a:ext uri="{FF2B5EF4-FFF2-40B4-BE49-F238E27FC236}">
              <a16:creationId xmlns:a16="http://schemas.microsoft.com/office/drawing/2014/main" id="{D006DC2E-7918-4A24-854C-C703E1AF75C1}"/>
            </a:ext>
          </a:extLst>
        </xdr:cNvPr>
        <xdr:cNvCxnSpPr/>
      </xdr:nvCxnSpPr>
      <xdr:spPr>
        <a:xfrm flipV="1">
          <a:off x="4112617" y="4846027"/>
          <a:ext cx="2507258" cy="4527295"/>
        </a:xfrm>
        <a:prstGeom prst="line">
          <a:avLst/>
        </a:prstGeom>
        <a:ln w="12700" cap="sq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57152</xdr:colOff>
      <xdr:row>28</xdr:row>
      <xdr:rowOff>0</xdr:rowOff>
    </xdr:from>
    <xdr:to>
      <xdr:col>18</xdr:col>
      <xdr:colOff>0</xdr:colOff>
      <xdr:row>123</xdr:row>
      <xdr:rowOff>0</xdr:rowOff>
    </xdr:to>
    <xdr:cxnSp macro="">
      <xdr:nvCxnSpPr>
        <xdr:cNvPr id="97" name="2 Conector recto">
          <a:extLst>
            <a:ext uri="{FF2B5EF4-FFF2-40B4-BE49-F238E27FC236}">
              <a16:creationId xmlns:a16="http://schemas.microsoft.com/office/drawing/2014/main" id="{C1F3C6C3-BD83-4997-ABA6-362BF473F36C}"/>
            </a:ext>
          </a:extLst>
        </xdr:cNvPr>
        <xdr:cNvCxnSpPr/>
      </xdr:nvCxnSpPr>
      <xdr:spPr>
        <a:xfrm flipV="1">
          <a:off x="1819277" y="4838700"/>
          <a:ext cx="1400173" cy="4530234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55688</xdr:colOff>
      <xdr:row>28</xdr:row>
      <xdr:rowOff>7327</xdr:rowOff>
    </xdr:from>
    <xdr:to>
      <xdr:col>21</xdr:col>
      <xdr:colOff>0</xdr:colOff>
      <xdr:row>122</xdr:row>
      <xdr:rowOff>70336</xdr:rowOff>
    </xdr:to>
    <xdr:cxnSp macro="">
      <xdr:nvCxnSpPr>
        <xdr:cNvPr id="98" name="2 Conector recto">
          <a:extLst>
            <a:ext uri="{FF2B5EF4-FFF2-40B4-BE49-F238E27FC236}">
              <a16:creationId xmlns:a16="http://schemas.microsoft.com/office/drawing/2014/main" id="{599DB26F-4056-45E1-8C06-0B0C12205529}"/>
            </a:ext>
          </a:extLst>
        </xdr:cNvPr>
        <xdr:cNvCxnSpPr/>
      </xdr:nvCxnSpPr>
      <xdr:spPr>
        <a:xfrm flipV="1">
          <a:off x="2141663" y="4846027"/>
          <a:ext cx="1563562" cy="4520709"/>
        </a:xfrm>
        <a:prstGeom prst="line">
          <a:avLst/>
        </a:prstGeom>
        <a:ln w="12700" cap="sq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83533</xdr:colOff>
      <xdr:row>28</xdr:row>
      <xdr:rowOff>0</xdr:rowOff>
    </xdr:from>
    <xdr:to>
      <xdr:col>24</xdr:col>
      <xdr:colOff>0</xdr:colOff>
      <xdr:row>122</xdr:row>
      <xdr:rowOff>68869</xdr:rowOff>
    </xdr:to>
    <xdr:cxnSp macro="">
      <xdr:nvCxnSpPr>
        <xdr:cNvPr id="99" name="2 Conector recto">
          <a:extLst>
            <a:ext uri="{FF2B5EF4-FFF2-40B4-BE49-F238E27FC236}">
              <a16:creationId xmlns:a16="http://schemas.microsoft.com/office/drawing/2014/main" id="{9D8DC7B2-0D3E-4606-9653-2E2BC659E502}"/>
            </a:ext>
          </a:extLst>
        </xdr:cNvPr>
        <xdr:cNvCxnSpPr/>
      </xdr:nvCxnSpPr>
      <xdr:spPr>
        <a:xfrm flipV="1">
          <a:off x="2493358" y="4838700"/>
          <a:ext cx="1697642" cy="4526569"/>
        </a:xfrm>
        <a:prstGeom prst="line">
          <a:avLst/>
        </a:prstGeom>
        <a:ln w="12700" cap="sq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7327</xdr:colOff>
      <xdr:row>28</xdr:row>
      <xdr:rowOff>0</xdr:rowOff>
    </xdr:from>
    <xdr:to>
      <xdr:col>15</xdr:col>
      <xdr:colOff>7327</xdr:colOff>
      <xdr:row>123</xdr:row>
      <xdr:rowOff>0</xdr:rowOff>
    </xdr:to>
    <xdr:cxnSp macro="">
      <xdr:nvCxnSpPr>
        <xdr:cNvPr id="100" name="2 Conector recto">
          <a:extLst>
            <a:ext uri="{FF2B5EF4-FFF2-40B4-BE49-F238E27FC236}">
              <a16:creationId xmlns:a16="http://schemas.microsoft.com/office/drawing/2014/main" id="{1AA72746-6987-4911-9C6B-9ABA51214235}"/>
            </a:ext>
          </a:extLst>
        </xdr:cNvPr>
        <xdr:cNvCxnSpPr/>
      </xdr:nvCxnSpPr>
      <xdr:spPr>
        <a:xfrm flipV="1">
          <a:off x="1445602" y="4838700"/>
          <a:ext cx="1295400" cy="4531701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</xdr:colOff>
      <xdr:row>31</xdr:row>
      <xdr:rowOff>37042</xdr:rowOff>
    </xdr:from>
    <xdr:to>
      <xdr:col>22</xdr:col>
      <xdr:colOff>0</xdr:colOff>
      <xdr:row>83</xdr:row>
      <xdr:rowOff>9526</xdr:rowOff>
    </xdr:to>
    <xdr:cxnSp macro="">
      <xdr:nvCxnSpPr>
        <xdr:cNvPr id="101" name="1 Conector recto">
          <a:extLst>
            <a:ext uri="{FF2B5EF4-FFF2-40B4-BE49-F238E27FC236}">
              <a16:creationId xmlns:a16="http://schemas.microsoft.com/office/drawing/2014/main" id="{1A640BE6-793D-4C5C-87CE-FE5BC369B244}"/>
            </a:ext>
          </a:extLst>
        </xdr:cNvPr>
        <xdr:cNvCxnSpPr/>
      </xdr:nvCxnSpPr>
      <xdr:spPr>
        <a:xfrm flipV="1">
          <a:off x="1990725" y="5018617"/>
          <a:ext cx="1876425" cy="2448984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47625</xdr:colOff>
      <xdr:row>31</xdr:row>
      <xdr:rowOff>28575</xdr:rowOff>
    </xdr:from>
    <xdr:to>
      <xdr:col>36</xdr:col>
      <xdr:colOff>133350</xdr:colOff>
      <xdr:row>118</xdr:row>
      <xdr:rowOff>28577</xdr:rowOff>
    </xdr:to>
    <xdr:cxnSp macro="">
      <xdr:nvCxnSpPr>
        <xdr:cNvPr id="102" name="2 Conector recto">
          <a:extLst>
            <a:ext uri="{FF2B5EF4-FFF2-40B4-BE49-F238E27FC236}">
              <a16:creationId xmlns:a16="http://schemas.microsoft.com/office/drawing/2014/main" id="{4CF30999-A65C-46BA-8EA2-3F71E9A9A3E1}"/>
            </a:ext>
          </a:extLst>
        </xdr:cNvPr>
        <xdr:cNvCxnSpPr/>
      </xdr:nvCxnSpPr>
      <xdr:spPr>
        <a:xfrm flipV="1">
          <a:off x="4076700" y="5010150"/>
          <a:ext cx="2190750" cy="4143377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</xdr:colOff>
      <xdr:row>118</xdr:row>
      <xdr:rowOff>28575</xdr:rowOff>
    </xdr:from>
    <xdr:to>
      <xdr:col>23</xdr:col>
      <xdr:colOff>57150</xdr:colOff>
      <xdr:row>118</xdr:row>
      <xdr:rowOff>28575</xdr:rowOff>
    </xdr:to>
    <xdr:cxnSp macro="">
      <xdr:nvCxnSpPr>
        <xdr:cNvPr id="103" name="1 Conector recto">
          <a:extLst>
            <a:ext uri="{FF2B5EF4-FFF2-40B4-BE49-F238E27FC236}">
              <a16:creationId xmlns:a16="http://schemas.microsoft.com/office/drawing/2014/main" id="{CADBF480-7151-4085-B6AA-913AE9C615D1}"/>
            </a:ext>
          </a:extLst>
        </xdr:cNvPr>
        <xdr:cNvCxnSpPr/>
      </xdr:nvCxnSpPr>
      <xdr:spPr>
        <a:xfrm flipH="1">
          <a:off x="1495425" y="9153525"/>
          <a:ext cx="2590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158750</xdr:colOff>
      <xdr:row>31</xdr:row>
      <xdr:rowOff>38100</xdr:rowOff>
    </xdr:from>
    <xdr:to>
      <xdr:col>36</xdr:col>
      <xdr:colOff>133351</xdr:colOff>
      <xdr:row>31</xdr:row>
      <xdr:rowOff>42333</xdr:rowOff>
    </xdr:to>
    <xdr:cxnSp macro="">
      <xdr:nvCxnSpPr>
        <xdr:cNvPr id="104" name="1 Conector recto">
          <a:extLst>
            <a:ext uri="{FF2B5EF4-FFF2-40B4-BE49-F238E27FC236}">
              <a16:creationId xmlns:a16="http://schemas.microsoft.com/office/drawing/2014/main" id="{3F47C028-BE66-4732-A968-A249A32C6754}"/>
            </a:ext>
          </a:extLst>
        </xdr:cNvPr>
        <xdr:cNvCxnSpPr/>
      </xdr:nvCxnSpPr>
      <xdr:spPr>
        <a:xfrm flipH="1">
          <a:off x="3863975" y="5019675"/>
          <a:ext cx="2403476" cy="4233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</xdr:colOff>
      <xdr:row>83</xdr:row>
      <xdr:rowOff>5292</xdr:rowOff>
    </xdr:from>
    <xdr:to>
      <xdr:col>10</xdr:col>
      <xdr:colOff>74083</xdr:colOff>
      <xdr:row>118</xdr:row>
      <xdr:rowOff>28575</xdr:rowOff>
    </xdr:to>
    <xdr:cxnSp macro="">
      <xdr:nvCxnSpPr>
        <xdr:cNvPr id="105" name="1 Conector recto">
          <a:extLst>
            <a:ext uri="{FF2B5EF4-FFF2-40B4-BE49-F238E27FC236}">
              <a16:creationId xmlns:a16="http://schemas.microsoft.com/office/drawing/2014/main" id="{59D1EFE3-918F-4CB8-AA8B-CBDE7B084FDE}"/>
            </a:ext>
          </a:extLst>
        </xdr:cNvPr>
        <xdr:cNvCxnSpPr/>
      </xdr:nvCxnSpPr>
      <xdr:spPr>
        <a:xfrm flipV="1">
          <a:off x="1495425" y="7463367"/>
          <a:ext cx="502708" cy="1690158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89396</xdr:colOff>
      <xdr:row>28</xdr:row>
      <xdr:rowOff>0</xdr:rowOff>
    </xdr:from>
    <xdr:to>
      <xdr:col>26</xdr:col>
      <xdr:colOff>153866</xdr:colOff>
      <xdr:row>123</xdr:row>
      <xdr:rowOff>0</xdr:rowOff>
    </xdr:to>
    <xdr:cxnSp macro="">
      <xdr:nvCxnSpPr>
        <xdr:cNvPr id="18" name="2 Conector recto">
          <a:extLst>
            <a:ext uri="{FF2B5EF4-FFF2-40B4-BE49-F238E27FC236}">
              <a16:creationId xmlns:a16="http://schemas.microsoft.com/office/drawing/2014/main" id="{BABC650A-9172-42F7-AEF4-B1FB9CC6B88D}"/>
            </a:ext>
          </a:extLst>
        </xdr:cNvPr>
        <xdr:cNvCxnSpPr/>
      </xdr:nvCxnSpPr>
      <xdr:spPr>
        <a:xfrm flipV="1">
          <a:off x="2480171" y="4086225"/>
          <a:ext cx="1845645" cy="3619500"/>
        </a:xfrm>
        <a:prstGeom prst="line">
          <a:avLst/>
        </a:prstGeom>
        <a:ln w="12700" cap="sq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80606</xdr:colOff>
      <xdr:row>28</xdr:row>
      <xdr:rowOff>7327</xdr:rowOff>
    </xdr:from>
    <xdr:to>
      <xdr:col>29</xdr:col>
      <xdr:colOff>161192</xdr:colOff>
      <xdr:row>122</xdr:row>
      <xdr:rowOff>73262</xdr:rowOff>
    </xdr:to>
    <xdr:cxnSp macro="">
      <xdr:nvCxnSpPr>
        <xdr:cNvPr id="19" name="2 Conector recto">
          <a:extLst>
            <a:ext uri="{FF2B5EF4-FFF2-40B4-BE49-F238E27FC236}">
              <a16:creationId xmlns:a16="http://schemas.microsoft.com/office/drawing/2014/main" id="{03A597CF-2EEE-4D46-ABD9-F572238C4BC3}"/>
            </a:ext>
          </a:extLst>
        </xdr:cNvPr>
        <xdr:cNvCxnSpPr/>
      </xdr:nvCxnSpPr>
      <xdr:spPr>
        <a:xfrm flipV="1">
          <a:off x="2795231" y="4093552"/>
          <a:ext cx="2023686" cy="3609235"/>
        </a:xfrm>
        <a:prstGeom prst="line">
          <a:avLst/>
        </a:prstGeom>
        <a:ln w="12700" cap="sq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71815</xdr:colOff>
      <xdr:row>28</xdr:row>
      <xdr:rowOff>7327</xdr:rowOff>
    </xdr:from>
    <xdr:to>
      <xdr:col>33</xdr:col>
      <xdr:colOff>0</xdr:colOff>
      <xdr:row>122</xdr:row>
      <xdr:rowOff>35894</xdr:rowOff>
    </xdr:to>
    <xdr:cxnSp macro="">
      <xdr:nvCxnSpPr>
        <xdr:cNvPr id="20" name="2 Conector recto">
          <a:extLst>
            <a:ext uri="{FF2B5EF4-FFF2-40B4-BE49-F238E27FC236}">
              <a16:creationId xmlns:a16="http://schemas.microsoft.com/office/drawing/2014/main" id="{6D88E523-3B81-4C88-A7DE-11DECE9B21C1}"/>
            </a:ext>
          </a:extLst>
        </xdr:cNvPr>
        <xdr:cNvCxnSpPr/>
      </xdr:nvCxnSpPr>
      <xdr:spPr>
        <a:xfrm flipV="1">
          <a:off x="3110290" y="4093552"/>
          <a:ext cx="2195135" cy="3609967"/>
        </a:xfrm>
        <a:prstGeom prst="line">
          <a:avLst/>
        </a:prstGeom>
        <a:ln w="12700" cap="sq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85005</xdr:colOff>
      <xdr:row>28</xdr:row>
      <xdr:rowOff>7327</xdr:rowOff>
    </xdr:from>
    <xdr:to>
      <xdr:col>36</xdr:col>
      <xdr:colOff>0</xdr:colOff>
      <xdr:row>122</xdr:row>
      <xdr:rowOff>63002</xdr:rowOff>
    </xdr:to>
    <xdr:cxnSp macro="">
      <xdr:nvCxnSpPr>
        <xdr:cNvPr id="21" name="2 Conector recto">
          <a:extLst>
            <a:ext uri="{FF2B5EF4-FFF2-40B4-BE49-F238E27FC236}">
              <a16:creationId xmlns:a16="http://schemas.microsoft.com/office/drawing/2014/main" id="{6CA1EB3B-B19C-4586-B5B5-2F421D206D7F}"/>
            </a:ext>
          </a:extLst>
        </xdr:cNvPr>
        <xdr:cNvCxnSpPr/>
      </xdr:nvCxnSpPr>
      <xdr:spPr>
        <a:xfrm flipV="1">
          <a:off x="3447330" y="4093552"/>
          <a:ext cx="2343870" cy="3608500"/>
        </a:xfrm>
        <a:prstGeom prst="line">
          <a:avLst/>
        </a:prstGeom>
        <a:ln w="12700" cap="sq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83542</xdr:colOff>
      <xdr:row>28</xdr:row>
      <xdr:rowOff>7327</xdr:rowOff>
    </xdr:from>
    <xdr:to>
      <xdr:col>39</xdr:col>
      <xdr:colOff>0</xdr:colOff>
      <xdr:row>123</xdr:row>
      <xdr:rowOff>0</xdr:rowOff>
    </xdr:to>
    <xdr:cxnSp macro="">
      <xdr:nvCxnSpPr>
        <xdr:cNvPr id="22" name="2 Conector recto">
          <a:extLst>
            <a:ext uri="{FF2B5EF4-FFF2-40B4-BE49-F238E27FC236}">
              <a16:creationId xmlns:a16="http://schemas.microsoft.com/office/drawing/2014/main" id="{C847F17A-D04A-4777-8594-5B3DF3A5EDF9}"/>
            </a:ext>
          </a:extLst>
        </xdr:cNvPr>
        <xdr:cNvCxnSpPr/>
      </xdr:nvCxnSpPr>
      <xdr:spPr>
        <a:xfrm flipV="1">
          <a:off x="3769717" y="4093552"/>
          <a:ext cx="2507258" cy="3612173"/>
        </a:xfrm>
        <a:prstGeom prst="line">
          <a:avLst/>
        </a:prstGeom>
        <a:ln w="12700" cap="sq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57152</xdr:colOff>
      <xdr:row>28</xdr:row>
      <xdr:rowOff>0</xdr:rowOff>
    </xdr:from>
    <xdr:to>
      <xdr:col>18</xdr:col>
      <xdr:colOff>0</xdr:colOff>
      <xdr:row>123</xdr:row>
      <xdr:rowOff>0</xdr:rowOff>
    </xdr:to>
    <xdr:cxnSp macro="">
      <xdr:nvCxnSpPr>
        <xdr:cNvPr id="23" name="2 Conector recto">
          <a:extLst>
            <a:ext uri="{FF2B5EF4-FFF2-40B4-BE49-F238E27FC236}">
              <a16:creationId xmlns:a16="http://schemas.microsoft.com/office/drawing/2014/main" id="{B7968DA7-1FF3-447A-A868-B39E7BD21AF7}"/>
            </a:ext>
          </a:extLst>
        </xdr:cNvPr>
        <xdr:cNvCxnSpPr/>
      </xdr:nvCxnSpPr>
      <xdr:spPr>
        <a:xfrm flipV="1">
          <a:off x="1476377" y="4086225"/>
          <a:ext cx="1400173" cy="361950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55688</xdr:colOff>
      <xdr:row>28</xdr:row>
      <xdr:rowOff>7327</xdr:rowOff>
    </xdr:from>
    <xdr:to>
      <xdr:col>21</xdr:col>
      <xdr:colOff>0</xdr:colOff>
      <xdr:row>122</xdr:row>
      <xdr:rowOff>70336</xdr:rowOff>
    </xdr:to>
    <xdr:cxnSp macro="">
      <xdr:nvCxnSpPr>
        <xdr:cNvPr id="24" name="2 Conector recto">
          <a:extLst>
            <a:ext uri="{FF2B5EF4-FFF2-40B4-BE49-F238E27FC236}">
              <a16:creationId xmlns:a16="http://schemas.microsoft.com/office/drawing/2014/main" id="{1C4DCBCF-F8E4-4745-B2DF-059B57564D27}"/>
            </a:ext>
          </a:extLst>
        </xdr:cNvPr>
        <xdr:cNvCxnSpPr/>
      </xdr:nvCxnSpPr>
      <xdr:spPr>
        <a:xfrm flipV="1">
          <a:off x="1798763" y="4093552"/>
          <a:ext cx="1563562" cy="3615834"/>
        </a:xfrm>
        <a:prstGeom prst="line">
          <a:avLst/>
        </a:prstGeom>
        <a:ln w="12700" cap="sq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83533</xdr:colOff>
      <xdr:row>28</xdr:row>
      <xdr:rowOff>0</xdr:rowOff>
    </xdr:from>
    <xdr:to>
      <xdr:col>24</xdr:col>
      <xdr:colOff>0</xdr:colOff>
      <xdr:row>122</xdr:row>
      <xdr:rowOff>68869</xdr:rowOff>
    </xdr:to>
    <xdr:cxnSp macro="">
      <xdr:nvCxnSpPr>
        <xdr:cNvPr id="25" name="2 Conector recto">
          <a:extLst>
            <a:ext uri="{FF2B5EF4-FFF2-40B4-BE49-F238E27FC236}">
              <a16:creationId xmlns:a16="http://schemas.microsoft.com/office/drawing/2014/main" id="{6BCF1FFC-FFA0-4EAC-B056-BD862B9AA487}"/>
            </a:ext>
          </a:extLst>
        </xdr:cNvPr>
        <xdr:cNvCxnSpPr/>
      </xdr:nvCxnSpPr>
      <xdr:spPr>
        <a:xfrm flipV="1">
          <a:off x="2150458" y="4086225"/>
          <a:ext cx="1697642" cy="3621694"/>
        </a:xfrm>
        <a:prstGeom prst="line">
          <a:avLst/>
        </a:prstGeom>
        <a:ln w="12700" cap="sq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7327</xdr:colOff>
      <xdr:row>28</xdr:row>
      <xdr:rowOff>0</xdr:rowOff>
    </xdr:from>
    <xdr:to>
      <xdr:col>15</xdr:col>
      <xdr:colOff>7327</xdr:colOff>
      <xdr:row>123</xdr:row>
      <xdr:rowOff>0</xdr:rowOff>
    </xdr:to>
    <xdr:cxnSp macro="">
      <xdr:nvCxnSpPr>
        <xdr:cNvPr id="26" name="2 Conector recto">
          <a:extLst>
            <a:ext uri="{FF2B5EF4-FFF2-40B4-BE49-F238E27FC236}">
              <a16:creationId xmlns:a16="http://schemas.microsoft.com/office/drawing/2014/main" id="{481A0E61-57C5-418C-B1FE-C3E800577D6C}"/>
            </a:ext>
          </a:extLst>
        </xdr:cNvPr>
        <xdr:cNvCxnSpPr/>
      </xdr:nvCxnSpPr>
      <xdr:spPr>
        <a:xfrm flipV="1">
          <a:off x="1102702" y="4086225"/>
          <a:ext cx="1295400" cy="361950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</xdr:colOff>
      <xdr:row>31</xdr:row>
      <xdr:rowOff>37042</xdr:rowOff>
    </xdr:from>
    <xdr:to>
      <xdr:col>22</xdr:col>
      <xdr:colOff>0</xdr:colOff>
      <xdr:row>83</xdr:row>
      <xdr:rowOff>9526</xdr:rowOff>
    </xdr:to>
    <xdr:cxnSp macro="">
      <xdr:nvCxnSpPr>
        <xdr:cNvPr id="27" name="1 Conector recto">
          <a:extLst>
            <a:ext uri="{FF2B5EF4-FFF2-40B4-BE49-F238E27FC236}">
              <a16:creationId xmlns:a16="http://schemas.microsoft.com/office/drawing/2014/main" id="{82DC3113-3013-4F22-92E0-78637BB33F81}"/>
            </a:ext>
          </a:extLst>
        </xdr:cNvPr>
        <xdr:cNvCxnSpPr/>
      </xdr:nvCxnSpPr>
      <xdr:spPr>
        <a:xfrm flipV="1">
          <a:off x="1647825" y="4237567"/>
          <a:ext cx="1876425" cy="1953684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47625</xdr:colOff>
      <xdr:row>31</xdr:row>
      <xdr:rowOff>28575</xdr:rowOff>
    </xdr:from>
    <xdr:to>
      <xdr:col>36</xdr:col>
      <xdr:colOff>133350</xdr:colOff>
      <xdr:row>118</xdr:row>
      <xdr:rowOff>28577</xdr:rowOff>
    </xdr:to>
    <xdr:cxnSp macro="">
      <xdr:nvCxnSpPr>
        <xdr:cNvPr id="28" name="2 Conector recto">
          <a:extLst>
            <a:ext uri="{FF2B5EF4-FFF2-40B4-BE49-F238E27FC236}">
              <a16:creationId xmlns:a16="http://schemas.microsoft.com/office/drawing/2014/main" id="{085727B3-72FA-4132-A1E0-AAD882CB4BE5}"/>
            </a:ext>
          </a:extLst>
        </xdr:cNvPr>
        <xdr:cNvCxnSpPr/>
      </xdr:nvCxnSpPr>
      <xdr:spPr>
        <a:xfrm flipV="1">
          <a:off x="3733800" y="4229100"/>
          <a:ext cx="2190750" cy="3314702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</xdr:colOff>
      <xdr:row>118</xdr:row>
      <xdr:rowOff>28575</xdr:rowOff>
    </xdr:from>
    <xdr:to>
      <xdr:col>23</xdr:col>
      <xdr:colOff>57150</xdr:colOff>
      <xdr:row>118</xdr:row>
      <xdr:rowOff>28575</xdr:rowOff>
    </xdr:to>
    <xdr:cxnSp macro="">
      <xdr:nvCxnSpPr>
        <xdr:cNvPr id="29" name="1 Conector recto">
          <a:extLst>
            <a:ext uri="{FF2B5EF4-FFF2-40B4-BE49-F238E27FC236}">
              <a16:creationId xmlns:a16="http://schemas.microsoft.com/office/drawing/2014/main" id="{47C05D90-F65A-44D5-9B37-1BC7FBBB1BF0}"/>
            </a:ext>
          </a:extLst>
        </xdr:cNvPr>
        <xdr:cNvCxnSpPr/>
      </xdr:nvCxnSpPr>
      <xdr:spPr>
        <a:xfrm flipH="1">
          <a:off x="1152525" y="7543800"/>
          <a:ext cx="2590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158750</xdr:colOff>
      <xdr:row>31</xdr:row>
      <xdr:rowOff>38100</xdr:rowOff>
    </xdr:from>
    <xdr:to>
      <xdr:col>36</xdr:col>
      <xdr:colOff>133351</xdr:colOff>
      <xdr:row>31</xdr:row>
      <xdr:rowOff>42333</xdr:rowOff>
    </xdr:to>
    <xdr:cxnSp macro="">
      <xdr:nvCxnSpPr>
        <xdr:cNvPr id="30" name="1 Conector recto">
          <a:extLst>
            <a:ext uri="{FF2B5EF4-FFF2-40B4-BE49-F238E27FC236}">
              <a16:creationId xmlns:a16="http://schemas.microsoft.com/office/drawing/2014/main" id="{FA936F5D-1295-410E-BA85-E857A5884F21}"/>
            </a:ext>
          </a:extLst>
        </xdr:cNvPr>
        <xdr:cNvCxnSpPr/>
      </xdr:nvCxnSpPr>
      <xdr:spPr>
        <a:xfrm flipH="1">
          <a:off x="3521075" y="4238625"/>
          <a:ext cx="2403476" cy="4233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</xdr:colOff>
      <xdr:row>83</xdr:row>
      <xdr:rowOff>5292</xdr:rowOff>
    </xdr:from>
    <xdr:to>
      <xdr:col>10</xdr:col>
      <xdr:colOff>74083</xdr:colOff>
      <xdr:row>118</xdr:row>
      <xdr:rowOff>28575</xdr:rowOff>
    </xdr:to>
    <xdr:cxnSp macro="">
      <xdr:nvCxnSpPr>
        <xdr:cNvPr id="31" name="1 Conector recto">
          <a:extLst>
            <a:ext uri="{FF2B5EF4-FFF2-40B4-BE49-F238E27FC236}">
              <a16:creationId xmlns:a16="http://schemas.microsoft.com/office/drawing/2014/main" id="{9B1047E6-BD6A-41EC-9D05-E608C2BDE775}"/>
            </a:ext>
          </a:extLst>
        </xdr:cNvPr>
        <xdr:cNvCxnSpPr/>
      </xdr:nvCxnSpPr>
      <xdr:spPr>
        <a:xfrm flipV="1">
          <a:off x="1152525" y="6187017"/>
          <a:ext cx="502708" cy="1356783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A9E5C-0311-4DE5-91E7-DA99AD304F6F}">
  <dimension ref="A1:XFC51"/>
  <sheetViews>
    <sheetView tabSelected="1" workbookViewId="0">
      <selection activeCell="F19" sqref="F19"/>
    </sheetView>
  </sheetViews>
  <sheetFormatPr baseColWidth="10" defaultColWidth="0" defaultRowHeight="12" zeroHeight="1" x14ac:dyDescent="0.2"/>
  <cols>
    <col min="1" max="4" width="2.44140625" style="40" customWidth="1"/>
    <col min="5" max="5" width="16.88671875" style="40" customWidth="1"/>
    <col min="6" max="6" width="7.44140625" style="40" customWidth="1"/>
    <col min="7" max="7" width="3.33203125" style="40" customWidth="1"/>
    <col min="8" max="8" width="2.77734375" style="40" customWidth="1"/>
    <col min="9" max="9" width="5.44140625" style="40" customWidth="1"/>
    <col min="10" max="10" width="3.33203125" style="40" customWidth="1"/>
    <col min="11" max="11" width="14.109375" style="40" customWidth="1"/>
    <col min="12" max="12" width="5.6640625" style="40" customWidth="1"/>
    <col min="13" max="13" width="11" style="40" customWidth="1"/>
    <col min="14" max="14" width="11" style="41" customWidth="1"/>
    <col min="15" max="15" width="3.6640625" style="40" customWidth="1"/>
    <col min="16" max="16383" width="11" style="41" hidden="1"/>
    <col min="16384" max="16384" width="9.77734375" style="41" hidden="1"/>
  </cols>
  <sheetData>
    <row r="1" spans="1:23" x14ac:dyDescent="0.2">
      <c r="N1" s="40"/>
    </row>
    <row r="2" spans="1:23" ht="15.6" x14ac:dyDescent="0.3">
      <c r="E2" s="42" t="s">
        <v>55</v>
      </c>
      <c r="F2" s="43"/>
      <c r="G2" s="43"/>
      <c r="H2" s="43"/>
      <c r="I2" s="43"/>
      <c r="J2" s="43"/>
      <c r="K2" s="43"/>
      <c r="L2" s="44"/>
      <c r="M2" s="45"/>
      <c r="N2" s="45"/>
    </row>
    <row r="3" spans="1:23" ht="13.8" x14ac:dyDescent="0.25">
      <c r="E3" s="46" t="s">
        <v>56</v>
      </c>
      <c r="F3" s="47"/>
      <c r="G3" s="47"/>
      <c r="H3" s="47"/>
      <c r="I3" s="47"/>
      <c r="J3" s="47"/>
      <c r="K3" s="47"/>
      <c r="L3" s="48"/>
      <c r="M3" s="45"/>
      <c r="N3" s="45"/>
    </row>
    <row r="4" spans="1:23" ht="13.8" x14ac:dyDescent="0.25">
      <c r="E4" s="46" t="s">
        <v>57</v>
      </c>
      <c r="F4" s="47"/>
      <c r="G4" s="47"/>
      <c r="H4" s="47"/>
      <c r="I4" s="47"/>
      <c r="J4" s="47"/>
      <c r="K4" s="47"/>
      <c r="L4" s="48"/>
      <c r="M4" s="45"/>
      <c r="N4" s="45"/>
    </row>
    <row r="5" spans="1:23" ht="13.8" x14ac:dyDescent="0.25">
      <c r="E5" s="46" t="s">
        <v>58</v>
      </c>
      <c r="F5" s="47"/>
      <c r="G5" s="47"/>
      <c r="H5" s="47"/>
      <c r="I5" s="47"/>
      <c r="J5" s="47"/>
      <c r="K5" s="47"/>
      <c r="L5" s="48"/>
      <c r="M5" s="45"/>
      <c r="N5" s="45"/>
    </row>
    <row r="6" spans="1:23" ht="13.8" x14ac:dyDescent="0.25">
      <c r="E6" s="46" t="s">
        <v>64</v>
      </c>
      <c r="F6" s="47"/>
      <c r="G6" s="47"/>
      <c r="H6" s="47"/>
      <c r="I6" s="47"/>
      <c r="J6" s="47"/>
      <c r="K6" s="47"/>
      <c r="L6" s="48"/>
      <c r="M6" s="45"/>
      <c r="N6" s="45"/>
    </row>
    <row r="7" spans="1:23" ht="13.8" x14ac:dyDescent="0.25">
      <c r="E7" s="49" t="s">
        <v>65</v>
      </c>
      <c r="F7" s="50"/>
      <c r="G7" s="50"/>
      <c r="H7" s="50"/>
      <c r="I7" s="50"/>
      <c r="J7" s="50"/>
      <c r="K7" s="50"/>
      <c r="L7" s="51"/>
      <c r="M7" s="45"/>
      <c r="N7" s="45"/>
    </row>
    <row r="8" spans="1:23" ht="12.75" customHeight="1" x14ac:dyDescent="0.25">
      <c r="F8" s="45"/>
      <c r="G8" s="45"/>
      <c r="H8" s="45"/>
      <c r="I8" s="45"/>
      <c r="J8" s="45"/>
      <c r="K8" s="45"/>
      <c r="L8" s="45"/>
      <c r="M8" s="110" t="s">
        <v>63</v>
      </c>
      <c r="N8" s="110"/>
      <c r="O8" s="110"/>
      <c r="P8" s="110"/>
      <c r="Q8" s="110"/>
      <c r="R8" s="110"/>
      <c r="S8" s="110"/>
      <c r="T8" s="110"/>
      <c r="U8" s="110"/>
      <c r="V8" s="110"/>
      <c r="W8" s="110"/>
    </row>
    <row r="9" spans="1:23" ht="14.25" customHeight="1" x14ac:dyDescent="0.3">
      <c r="B9" s="88">
        <v>1</v>
      </c>
      <c r="C9" s="88"/>
      <c r="E9" s="52" t="s">
        <v>49</v>
      </c>
      <c r="F9" s="111">
        <f ca="1">TODAY()</f>
        <v>44355</v>
      </c>
      <c r="G9" s="99"/>
      <c r="H9" s="99"/>
      <c r="I9" s="99"/>
      <c r="J9" s="99"/>
      <c r="K9" s="99"/>
      <c r="L9" s="10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</row>
    <row r="10" spans="1:23" ht="14.25" customHeight="1" x14ac:dyDescent="0.3">
      <c r="B10" s="88"/>
      <c r="C10" s="88"/>
      <c r="E10" s="52" t="s">
        <v>50</v>
      </c>
      <c r="F10" s="98"/>
      <c r="G10" s="99"/>
      <c r="H10" s="99"/>
      <c r="I10" s="99"/>
      <c r="J10" s="99"/>
      <c r="K10" s="99"/>
      <c r="L10" s="10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</row>
    <row r="11" spans="1:23" ht="15.6" x14ac:dyDescent="0.3">
      <c r="B11" s="88"/>
      <c r="C11" s="88"/>
      <c r="E11" s="52" t="s">
        <v>61</v>
      </c>
      <c r="F11" s="98"/>
      <c r="G11" s="99"/>
      <c r="H11" s="99"/>
      <c r="I11" s="99"/>
      <c r="J11" s="99"/>
      <c r="K11" s="99"/>
      <c r="L11" s="10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</row>
    <row r="12" spans="1:23" s="56" customFormat="1" ht="13.8" x14ac:dyDescent="0.25">
      <c r="A12" s="53"/>
      <c r="B12" s="53"/>
      <c r="C12" s="53"/>
      <c r="D12" s="53"/>
      <c r="E12" s="54"/>
      <c r="F12" s="55"/>
      <c r="G12" s="55"/>
      <c r="H12" s="55"/>
      <c r="I12" s="55"/>
      <c r="J12" s="55"/>
      <c r="K12" s="55"/>
      <c r="L12" s="55"/>
      <c r="M12" s="47"/>
      <c r="N12" s="47"/>
      <c r="O12" s="53"/>
    </row>
    <row r="13" spans="1:23" ht="15.6" x14ac:dyDescent="0.3">
      <c r="B13" s="88">
        <v>2</v>
      </c>
      <c r="C13" s="88"/>
      <c r="E13" s="105" t="s">
        <v>37</v>
      </c>
      <c r="F13" s="106"/>
      <c r="G13" s="106"/>
      <c r="H13" s="106"/>
      <c r="I13" s="106"/>
      <c r="J13" s="107"/>
      <c r="K13" s="108" t="s">
        <v>38</v>
      </c>
      <c r="L13" s="109"/>
      <c r="M13" s="45"/>
      <c r="N13" s="45"/>
    </row>
    <row r="14" spans="1:23" ht="13.8" x14ac:dyDescent="0.25">
      <c r="B14" s="88"/>
      <c r="C14" s="88"/>
      <c r="E14" s="46"/>
      <c r="F14" s="57"/>
      <c r="G14" s="57"/>
      <c r="H14" s="57"/>
      <c r="I14" s="57"/>
      <c r="J14" s="58"/>
      <c r="K14" s="46"/>
      <c r="L14" s="58"/>
      <c r="M14" s="45"/>
      <c r="N14" s="45"/>
    </row>
    <row r="15" spans="1:23" ht="13.8" x14ac:dyDescent="0.25">
      <c r="B15" s="88"/>
      <c r="C15" s="88"/>
      <c r="E15" s="46" t="s">
        <v>39</v>
      </c>
      <c r="F15" s="59">
        <v>365.5</v>
      </c>
      <c r="G15" s="60" t="s">
        <v>16</v>
      </c>
      <c r="H15" s="57"/>
      <c r="I15" s="57"/>
      <c r="J15" s="58"/>
      <c r="K15" s="61">
        <f>ROUND(F15*0.242,1)</f>
        <v>88.5</v>
      </c>
      <c r="L15" s="62" t="s">
        <v>40</v>
      </c>
      <c r="M15" s="45"/>
      <c r="N15" s="45"/>
    </row>
    <row r="16" spans="1:23" ht="14.4" x14ac:dyDescent="0.3">
      <c r="E16" s="46" t="s">
        <v>41</v>
      </c>
      <c r="F16" s="85">
        <v>91</v>
      </c>
      <c r="G16" s="60" t="s">
        <v>16</v>
      </c>
      <c r="H16" s="57"/>
      <c r="I16" s="57"/>
      <c r="J16" s="58"/>
      <c r="K16" s="61">
        <f>ROUND(F16*0.6,1)</f>
        <v>54.6</v>
      </c>
      <c r="L16" s="62" t="s">
        <v>40</v>
      </c>
      <c r="M16" s="45"/>
      <c r="N16" s="45"/>
    </row>
    <row r="17" spans="3:15" ht="14.4" x14ac:dyDescent="0.3">
      <c r="E17" s="46" t="s">
        <v>42</v>
      </c>
      <c r="F17" s="85">
        <v>70</v>
      </c>
      <c r="G17" s="60" t="s">
        <v>16</v>
      </c>
      <c r="H17" s="57"/>
      <c r="I17" s="57"/>
      <c r="J17" s="58"/>
      <c r="K17" s="61">
        <f>ROUND(F17*0.6,1)</f>
        <v>42</v>
      </c>
      <c r="L17" s="62" t="s">
        <v>40</v>
      </c>
      <c r="M17" s="45"/>
      <c r="N17" s="45"/>
    </row>
    <row r="18" spans="3:15" ht="14.4" x14ac:dyDescent="0.3">
      <c r="E18" s="46" t="s">
        <v>0</v>
      </c>
      <c r="F18" s="85">
        <v>68.5</v>
      </c>
      <c r="G18" s="60" t="s">
        <v>2</v>
      </c>
      <c r="H18" s="57"/>
      <c r="I18" s="59">
        <f>F18*0.72</f>
        <v>49.32</v>
      </c>
      <c r="J18" s="58" t="s">
        <v>16</v>
      </c>
      <c r="K18" s="61">
        <f>ROUND(I18*-0.257,1)</f>
        <v>-12.7</v>
      </c>
      <c r="L18" s="62" t="s">
        <v>40</v>
      </c>
      <c r="M18" s="45"/>
      <c r="N18" s="45"/>
    </row>
    <row r="19" spans="3:15" ht="14.4" x14ac:dyDescent="0.3">
      <c r="E19" s="46" t="s">
        <v>43</v>
      </c>
      <c r="F19" s="85">
        <v>6</v>
      </c>
      <c r="G19" s="60" t="s">
        <v>16</v>
      </c>
      <c r="H19" s="57"/>
      <c r="I19" s="57"/>
      <c r="J19" s="58"/>
      <c r="K19" s="61">
        <f>ROUND(F19*1.125,1)</f>
        <v>6.8</v>
      </c>
      <c r="L19" s="62" t="s">
        <v>40</v>
      </c>
      <c r="M19" s="45"/>
      <c r="N19" s="45"/>
    </row>
    <row r="20" spans="3:15" ht="13.8" x14ac:dyDescent="0.25">
      <c r="E20" s="49"/>
      <c r="F20" s="63"/>
      <c r="G20" s="64"/>
      <c r="H20" s="63"/>
      <c r="I20" s="63"/>
      <c r="J20" s="65"/>
      <c r="K20" s="66"/>
      <c r="L20" s="67"/>
      <c r="M20" s="45"/>
      <c r="N20" s="45"/>
    </row>
    <row r="21" spans="3:15" ht="13.8" x14ac:dyDescent="0.25">
      <c r="E21" s="68" t="s">
        <v>44</v>
      </c>
      <c r="F21" s="69">
        <f>F15+F16+F17+I18+F19</f>
        <v>581.82000000000005</v>
      </c>
      <c r="G21" s="70" t="s">
        <v>16</v>
      </c>
      <c r="H21" s="71"/>
      <c r="I21" s="71"/>
      <c r="J21" s="72"/>
      <c r="K21" s="73">
        <f>ROUND(SUM(K15:K19),1)</f>
        <v>179.2</v>
      </c>
      <c r="L21" s="74" t="s">
        <v>40</v>
      </c>
      <c r="M21" s="45"/>
      <c r="N21" s="45"/>
    </row>
    <row r="22" spans="3:15" ht="13.8" x14ac:dyDescent="0.25">
      <c r="E22" s="57"/>
      <c r="F22" s="57"/>
      <c r="G22" s="57"/>
      <c r="H22" s="57"/>
      <c r="I22" s="57"/>
      <c r="J22" s="57"/>
      <c r="K22" s="57"/>
      <c r="L22" s="57"/>
      <c r="M22" s="45"/>
      <c r="N22" s="45"/>
    </row>
    <row r="23" spans="3:15" ht="13.8" x14ac:dyDescent="0.25">
      <c r="E23" s="101" t="s">
        <v>59</v>
      </c>
      <c r="F23" s="102"/>
      <c r="G23" s="102"/>
      <c r="H23" s="102"/>
      <c r="I23" s="102"/>
      <c r="J23" s="102"/>
      <c r="K23" s="75">
        <f>ROUND(K21/F21,3)</f>
        <v>0.308</v>
      </c>
      <c r="L23" s="76" t="s">
        <v>52</v>
      </c>
      <c r="M23" s="45"/>
      <c r="N23" s="45"/>
    </row>
    <row r="24" spans="3:15" ht="13.8" x14ac:dyDescent="0.25">
      <c r="E24" s="96" t="s">
        <v>60</v>
      </c>
      <c r="F24" s="97"/>
      <c r="G24" s="97"/>
      <c r="H24" s="97"/>
      <c r="I24" s="97"/>
      <c r="J24" s="97"/>
      <c r="K24" s="77">
        <f>ROUND('1. DATOS'!K23*78.74,1)</f>
        <v>24.3</v>
      </c>
      <c r="L24" s="78" t="s">
        <v>8</v>
      </c>
      <c r="M24" s="45"/>
      <c r="N24" s="45"/>
      <c r="O24" s="79"/>
    </row>
    <row r="25" spans="3:15" ht="13.8" x14ac:dyDescent="0.25">
      <c r="E25" s="57"/>
      <c r="F25" s="57"/>
      <c r="G25" s="57"/>
      <c r="H25" s="57"/>
      <c r="I25" s="57"/>
      <c r="J25" s="57"/>
      <c r="K25" s="57"/>
      <c r="L25" s="57"/>
      <c r="M25" s="45"/>
      <c r="N25" s="45"/>
    </row>
    <row r="26" spans="3:15" ht="13.8" x14ac:dyDescent="0.25">
      <c r="E26" s="101" t="s">
        <v>51</v>
      </c>
      <c r="F26" s="102"/>
      <c r="G26" s="102"/>
      <c r="H26" s="102"/>
      <c r="I26" s="102"/>
      <c r="J26" s="102"/>
      <c r="K26" s="102"/>
      <c r="L26" s="102"/>
      <c r="M26" s="43"/>
      <c r="N26" s="44"/>
    </row>
    <row r="27" spans="3:15" ht="13.8" x14ac:dyDescent="0.25">
      <c r="E27" s="46" t="s">
        <v>45</v>
      </c>
      <c r="F27" s="80"/>
      <c r="G27" s="80"/>
      <c r="H27" s="80"/>
      <c r="I27" s="103" t="str">
        <f>IF(F21&gt;582,"PESO MÁXIMO AL DESPEGUE 582 KG","OK")</f>
        <v>OK</v>
      </c>
      <c r="J27" s="103"/>
      <c r="K27" s="103"/>
      <c r="L27" s="103"/>
      <c r="M27" s="103"/>
      <c r="N27" s="104"/>
    </row>
    <row r="28" spans="3:15" ht="13.8" x14ac:dyDescent="0.25">
      <c r="E28" s="46" t="s">
        <v>46</v>
      </c>
      <c r="F28" s="80"/>
      <c r="G28" s="80"/>
      <c r="H28" s="80"/>
      <c r="I28" s="103" t="str">
        <f>IF(F18&gt;68.5,"CAPACIDAD MÁXIMA DE COMBUSTIBLE 68,5 L","OK")</f>
        <v>OK</v>
      </c>
      <c r="J28" s="103"/>
      <c r="K28" s="103"/>
      <c r="L28" s="103"/>
      <c r="M28" s="103"/>
      <c r="N28" s="104"/>
    </row>
    <row r="29" spans="3:15" ht="13.8" x14ac:dyDescent="0.25">
      <c r="E29" s="46" t="s">
        <v>47</v>
      </c>
      <c r="F29" s="80"/>
      <c r="G29" s="80"/>
      <c r="H29" s="80"/>
      <c r="I29" s="103" t="str">
        <f>IF(F19&gt;30,"PESO MÁXIMO DE EQUIPAJE 30 KG","OK")</f>
        <v>OK</v>
      </c>
      <c r="J29" s="103"/>
      <c r="K29" s="103"/>
      <c r="L29" s="103"/>
      <c r="M29" s="103"/>
      <c r="N29" s="104"/>
    </row>
    <row r="30" spans="3:15" ht="13.8" x14ac:dyDescent="0.25">
      <c r="E30" s="46" t="s">
        <v>53</v>
      </c>
      <c r="F30" s="80"/>
      <c r="G30" s="80"/>
      <c r="H30" s="80"/>
      <c r="I30" s="103" t="str">
        <f>IF(OR(K23&gt;0.393,K23&lt;0.203),"Posición del CG debe estar entre 0,203 y 0,393 METROS","OK")</f>
        <v>OK</v>
      </c>
      <c r="J30" s="103"/>
      <c r="K30" s="103"/>
      <c r="L30" s="103"/>
      <c r="M30" s="103"/>
      <c r="N30" s="104"/>
    </row>
    <row r="31" spans="3:15" ht="13.8" x14ac:dyDescent="0.25">
      <c r="E31" s="49" t="s">
        <v>54</v>
      </c>
      <c r="F31" s="63"/>
      <c r="G31" s="63"/>
      <c r="H31" s="63"/>
      <c r="I31" s="86" t="str">
        <f>IF(OR(K24&gt;31,K24&lt;16),"Posición del CG debe estar entre 16 y 31 % MAC","OK")</f>
        <v>OK</v>
      </c>
      <c r="J31" s="86"/>
      <c r="K31" s="86"/>
      <c r="L31" s="86"/>
      <c r="M31" s="86"/>
      <c r="N31" s="87"/>
    </row>
    <row r="32" spans="3:15" ht="15" customHeight="1" x14ac:dyDescent="0.25">
      <c r="C32" s="81"/>
      <c r="E32" s="57"/>
      <c r="F32" s="57"/>
      <c r="G32" s="57"/>
      <c r="H32" s="57"/>
      <c r="I32" s="57"/>
      <c r="J32" s="57"/>
      <c r="K32" s="45"/>
      <c r="L32" s="45"/>
      <c r="M32" s="45"/>
      <c r="N32" s="45"/>
    </row>
    <row r="33" spans="2:14" ht="14.25" customHeight="1" x14ac:dyDescent="0.2">
      <c r="B33" s="95">
        <v>3</v>
      </c>
      <c r="C33" s="95"/>
      <c r="E33" s="89" t="s">
        <v>48</v>
      </c>
      <c r="F33" s="91" t="str">
        <f>IF(AND(I27="OK",I28="OK",I29="OK",I30="OK",I31="OK"),"OK, ¡BUEN VUELO!","¡CORREGIR ERRORES!")</f>
        <v>OK, ¡BUEN VUELO!</v>
      </c>
      <c r="G33" s="91"/>
      <c r="H33" s="91"/>
      <c r="I33" s="91"/>
      <c r="J33" s="91"/>
      <c r="K33" s="91"/>
      <c r="L33" s="91"/>
      <c r="M33" s="91"/>
      <c r="N33" s="92"/>
    </row>
    <row r="34" spans="2:14" ht="12" customHeight="1" x14ac:dyDescent="0.2">
      <c r="B34" s="95"/>
      <c r="C34" s="95"/>
      <c r="E34" s="90"/>
      <c r="F34" s="93"/>
      <c r="G34" s="93"/>
      <c r="H34" s="93"/>
      <c r="I34" s="93"/>
      <c r="J34" s="93"/>
      <c r="K34" s="93"/>
      <c r="L34" s="93"/>
      <c r="M34" s="93"/>
      <c r="N34" s="94"/>
    </row>
    <row r="35" spans="2:14" ht="12" customHeight="1" x14ac:dyDescent="0.2">
      <c r="B35" s="82"/>
      <c r="C35" s="82"/>
      <c r="E35" s="83"/>
      <c r="F35" s="84"/>
      <c r="G35" s="84"/>
      <c r="H35" s="84"/>
      <c r="I35" s="84"/>
      <c r="J35" s="84"/>
      <c r="K35" s="84"/>
      <c r="L35" s="84"/>
      <c r="M35" s="84"/>
      <c r="N35" s="84"/>
    </row>
    <row r="36" spans="2:14" ht="12" customHeight="1" x14ac:dyDescent="0.2">
      <c r="B36" s="82"/>
      <c r="C36" s="82"/>
      <c r="E36" s="83"/>
      <c r="F36" s="84"/>
      <c r="G36" s="84"/>
      <c r="H36" s="84"/>
      <c r="I36" s="84"/>
      <c r="J36" s="84"/>
      <c r="K36" s="84"/>
      <c r="L36" s="84"/>
      <c r="M36" s="84"/>
      <c r="N36" s="84"/>
    </row>
    <row r="37" spans="2:14" x14ac:dyDescent="0.2">
      <c r="N37" s="40"/>
    </row>
    <row r="38" spans="2:14" hidden="1" x14ac:dyDescent="0.2">
      <c r="N38" s="40"/>
    </row>
    <row r="39" spans="2:14" hidden="1" x14ac:dyDescent="0.2">
      <c r="N39" s="40"/>
    </row>
    <row r="40" spans="2:14" hidden="1" x14ac:dyDescent="0.2">
      <c r="N40" s="40"/>
    </row>
    <row r="41" spans="2:14" hidden="1" x14ac:dyDescent="0.2">
      <c r="N41" s="40"/>
    </row>
    <row r="42" spans="2:14" hidden="1" x14ac:dyDescent="0.2">
      <c r="N42" s="40"/>
    </row>
    <row r="43" spans="2:14" hidden="1" x14ac:dyDescent="0.2">
      <c r="N43" s="40"/>
    </row>
    <row r="44" spans="2:14" hidden="1" x14ac:dyDescent="0.2">
      <c r="N44" s="40"/>
    </row>
    <row r="45" spans="2:14" hidden="1" x14ac:dyDescent="0.2">
      <c r="N45" s="40"/>
    </row>
    <row r="46" spans="2:14" hidden="1" x14ac:dyDescent="0.2">
      <c r="N46" s="40"/>
    </row>
    <row r="47" spans="2:14" hidden="1" x14ac:dyDescent="0.2">
      <c r="N47" s="40"/>
    </row>
    <row r="48" spans="2:14" hidden="1" x14ac:dyDescent="0.2">
      <c r="N48" s="40"/>
    </row>
    <row r="49" spans="14:14" hidden="1" x14ac:dyDescent="0.2">
      <c r="N49" s="40"/>
    </row>
    <row r="50" spans="14:14" hidden="1" x14ac:dyDescent="0.2">
      <c r="N50" s="40"/>
    </row>
    <row r="51" spans="14:14" hidden="1" x14ac:dyDescent="0.2">
      <c r="N51" s="40"/>
    </row>
  </sheetData>
  <sheetProtection algorithmName="SHA-512" hashValue="2WPR9Hn5Po04PYi+aHWpskQNSkgCU0oyue3Q/dK+ald9dpzviqudhIdRBJQ24ZjtQRzWeRDGaMMfbT5dLowpLg==" saltValue="l8FxNDEW0d9mf3039JGFbQ==" spinCount="100000" sheet="1" objects="1" scenarios="1" selectLockedCells="1"/>
  <mergeCells count="19">
    <mergeCell ref="F9:L9"/>
    <mergeCell ref="F10:L10"/>
    <mergeCell ref="I30:N30"/>
    <mergeCell ref="I31:N31"/>
    <mergeCell ref="B9:C11"/>
    <mergeCell ref="B13:C15"/>
    <mergeCell ref="E33:E34"/>
    <mergeCell ref="F33:N34"/>
    <mergeCell ref="B33:C34"/>
    <mergeCell ref="E24:J24"/>
    <mergeCell ref="F11:L11"/>
    <mergeCell ref="E26:L26"/>
    <mergeCell ref="I27:N27"/>
    <mergeCell ref="I28:N28"/>
    <mergeCell ref="I29:N29"/>
    <mergeCell ref="E13:J13"/>
    <mergeCell ref="K13:L13"/>
    <mergeCell ref="E23:J23"/>
    <mergeCell ref="M8:W11"/>
  </mergeCells>
  <conditionalFormatting sqref="I27:N31">
    <cfRule type="containsText" dxfId="8" priority="4" operator="containsText" text="OK">
      <formula>NOT(ISERROR(SEARCH("OK",I27)))</formula>
    </cfRule>
    <cfRule type="notContainsText" dxfId="7" priority="5" operator="notContains" text="OK">
      <formula>ISERROR(SEARCH("OK",I27))</formula>
    </cfRule>
  </conditionalFormatting>
  <conditionalFormatting sqref="F33">
    <cfRule type="containsText" dxfId="6" priority="3" operator="containsText" text="OK, ¡BUEN VUELO!">
      <formula>NOT(ISERROR(SEARCH("OK, ¡BUEN VUELO!",F33)))</formula>
    </cfRule>
  </conditionalFormatting>
  <conditionalFormatting sqref="F33">
    <cfRule type="notContainsText" dxfId="5" priority="1" operator="notContains" text="OK, ¡BUEN VUELO!">
      <formula>ISERROR(SEARCH("OK, ¡BUEN VUELO!",F33))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AD6A6-114A-485B-BD45-56C3687F103D}">
  <dimension ref="A1:AR134"/>
  <sheetViews>
    <sheetView zoomScale="115" zoomScaleNormal="115" workbookViewId="0">
      <selection sqref="A1:XFD1048576"/>
    </sheetView>
  </sheetViews>
  <sheetFormatPr baseColWidth="10" defaultColWidth="0" defaultRowHeight="12" zeroHeight="1" x14ac:dyDescent="0.2"/>
  <cols>
    <col min="1" max="1" width="1.6640625" style="15" customWidth="1"/>
    <col min="2" max="41" width="2.109375" style="15" customWidth="1"/>
    <col min="42" max="42" width="1.6640625" style="15" customWidth="1"/>
    <col min="43" max="44" width="0" style="15" hidden="1" customWidth="1"/>
    <col min="45" max="16384" width="10" style="15" hidden="1"/>
  </cols>
  <sheetData>
    <row r="1" spans="1:41" ht="3.9" customHeight="1" x14ac:dyDescent="0.2"/>
    <row r="2" spans="1:41" ht="12" customHeight="1" x14ac:dyDescent="0.2">
      <c r="B2" s="5"/>
      <c r="C2" s="6"/>
      <c r="D2" s="6"/>
      <c r="E2" s="6"/>
      <c r="F2" s="6"/>
      <c r="G2" s="6"/>
      <c r="H2" s="6"/>
      <c r="I2" s="127" t="s">
        <v>6</v>
      </c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9"/>
      <c r="AH2" s="208" t="s">
        <v>5</v>
      </c>
      <c r="AI2" s="209"/>
      <c r="AJ2" s="209"/>
      <c r="AK2" s="209"/>
      <c r="AL2" s="209"/>
      <c r="AM2" s="209"/>
      <c r="AN2" s="209"/>
      <c r="AO2" s="210"/>
    </row>
    <row r="3" spans="1:41" ht="12" customHeight="1" x14ac:dyDescent="0.2">
      <c r="B3" s="2"/>
      <c r="C3" s="1"/>
      <c r="D3" s="1"/>
      <c r="E3" s="1"/>
      <c r="F3" s="1"/>
      <c r="G3" s="1"/>
      <c r="H3" s="1"/>
      <c r="I3" s="197" t="s">
        <v>10</v>
      </c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9"/>
      <c r="AH3" s="211"/>
      <c r="AI3" s="212"/>
      <c r="AJ3" s="212"/>
      <c r="AK3" s="212"/>
      <c r="AL3" s="212"/>
      <c r="AM3" s="212"/>
      <c r="AN3" s="212"/>
      <c r="AO3" s="213"/>
    </row>
    <row r="4" spans="1:41" ht="12" customHeight="1" x14ac:dyDescent="0.2">
      <c r="B4" s="2"/>
      <c r="C4" s="1"/>
      <c r="D4" s="1"/>
      <c r="E4" s="1"/>
      <c r="F4" s="1"/>
      <c r="G4" s="1"/>
      <c r="H4" s="1"/>
      <c r="I4" s="200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2"/>
      <c r="AH4" s="214" t="s">
        <v>4</v>
      </c>
      <c r="AI4" s="215"/>
      <c r="AJ4" s="215"/>
      <c r="AK4" s="215"/>
      <c r="AL4" s="215"/>
      <c r="AM4" s="215"/>
      <c r="AN4" s="215"/>
      <c r="AO4" s="216"/>
    </row>
    <row r="5" spans="1:41" ht="12.75" customHeight="1" x14ac:dyDescent="0.2">
      <c r="B5" s="16"/>
      <c r="C5" s="17"/>
      <c r="D5" s="17"/>
      <c r="E5" s="17"/>
      <c r="F5" s="17"/>
      <c r="G5" s="17"/>
      <c r="H5" s="17"/>
      <c r="I5" s="203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5"/>
      <c r="AH5" s="217"/>
      <c r="AI5" s="218"/>
      <c r="AJ5" s="218"/>
      <c r="AK5" s="218"/>
      <c r="AL5" s="218"/>
      <c r="AM5" s="218"/>
      <c r="AN5" s="218"/>
      <c r="AO5" s="219"/>
    </row>
    <row r="6" spans="1:41" s="3" customFormat="1" ht="3.9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133" t="s">
        <v>33</v>
      </c>
      <c r="AI6" s="133"/>
      <c r="AJ6" s="133"/>
      <c r="AK6" s="133"/>
      <c r="AL6" s="133"/>
      <c r="AM6" s="133"/>
      <c r="AN6" s="133"/>
      <c r="AO6" s="133"/>
    </row>
    <row r="7" spans="1:41" s="3" customFormat="1" ht="12.75" customHeight="1" x14ac:dyDescent="0.25">
      <c r="A7" s="4"/>
      <c r="B7" s="206" t="s">
        <v>34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161" t="s">
        <v>7</v>
      </c>
      <c r="N7" s="162"/>
      <c r="O7" s="162"/>
      <c r="P7" s="162"/>
      <c r="Q7" s="162"/>
      <c r="R7" s="162"/>
      <c r="S7" s="162"/>
      <c r="T7" s="162"/>
      <c r="U7" s="162"/>
      <c r="V7" s="222" t="s">
        <v>18</v>
      </c>
      <c r="W7" s="222"/>
      <c r="X7" s="222"/>
      <c r="Y7" s="222"/>
      <c r="Z7" s="159" t="s">
        <v>17</v>
      </c>
      <c r="AA7" s="159"/>
      <c r="AB7" s="159"/>
      <c r="AC7" s="159"/>
      <c r="AD7" s="159"/>
      <c r="AE7" s="159"/>
      <c r="AF7" s="159"/>
      <c r="AG7" s="11"/>
      <c r="AH7" s="134"/>
      <c r="AI7" s="134"/>
      <c r="AJ7" s="134"/>
      <c r="AK7" s="134"/>
      <c r="AL7" s="134"/>
      <c r="AM7" s="134"/>
      <c r="AN7" s="134"/>
      <c r="AO7" s="134"/>
    </row>
    <row r="8" spans="1:41" s="3" customFormat="1" ht="12.75" customHeight="1" x14ac:dyDescent="0.25">
      <c r="A8" s="4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162"/>
      <c r="N8" s="162"/>
      <c r="O8" s="162"/>
      <c r="P8" s="162"/>
      <c r="Q8" s="162"/>
      <c r="R8" s="162"/>
      <c r="S8" s="162"/>
      <c r="T8" s="162"/>
      <c r="U8" s="162"/>
      <c r="V8" s="222"/>
      <c r="W8" s="222"/>
      <c r="X8" s="222"/>
      <c r="Y8" s="222"/>
      <c r="Z8" s="159"/>
      <c r="AA8" s="159"/>
      <c r="AB8" s="159"/>
      <c r="AC8" s="159"/>
      <c r="AD8" s="159"/>
      <c r="AE8" s="159"/>
      <c r="AF8" s="159"/>
      <c r="AG8" s="11"/>
      <c r="AH8" s="138" t="s">
        <v>0</v>
      </c>
      <c r="AI8" s="139"/>
      <c r="AJ8" s="139"/>
      <c r="AK8" s="139"/>
      <c r="AL8" s="139"/>
      <c r="AM8" s="224" t="s">
        <v>24</v>
      </c>
      <c r="AN8" s="225"/>
      <c r="AO8" s="226"/>
    </row>
    <row r="9" spans="1:41" s="3" customFormat="1" ht="12.75" customHeight="1" x14ac:dyDescent="0.25">
      <c r="A9" s="4"/>
      <c r="B9" s="147" t="s">
        <v>15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237">
        <f>'1. DATOS'!F15</f>
        <v>365.5</v>
      </c>
      <c r="N9" s="237"/>
      <c r="O9" s="237"/>
      <c r="P9" s="237"/>
      <c r="Q9" s="237"/>
      <c r="R9" s="237"/>
      <c r="S9" s="237"/>
      <c r="T9" s="237"/>
      <c r="U9" s="237"/>
      <c r="V9" s="160">
        <v>0.24199999999999999</v>
      </c>
      <c r="W9" s="160"/>
      <c r="X9" s="160"/>
      <c r="Y9" s="160"/>
      <c r="Z9" s="175">
        <f>'1. DATOS'!K15</f>
        <v>88.5</v>
      </c>
      <c r="AA9" s="175"/>
      <c r="AB9" s="175"/>
      <c r="AC9" s="175"/>
      <c r="AD9" s="175"/>
      <c r="AE9" s="175"/>
      <c r="AF9" s="175"/>
      <c r="AG9" s="12"/>
      <c r="AH9" s="230" t="s">
        <v>1</v>
      </c>
      <c r="AI9" s="231"/>
      <c r="AJ9" s="231"/>
      <c r="AK9" s="231"/>
      <c r="AL9" s="231"/>
      <c r="AM9" s="227"/>
      <c r="AN9" s="228"/>
      <c r="AO9" s="229"/>
    </row>
    <row r="10" spans="1:41" s="3" customFormat="1" ht="12.75" customHeight="1" x14ac:dyDescent="0.25">
      <c r="A10" s="4"/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237"/>
      <c r="N10" s="237"/>
      <c r="O10" s="237"/>
      <c r="P10" s="237"/>
      <c r="Q10" s="237"/>
      <c r="R10" s="237"/>
      <c r="S10" s="237"/>
      <c r="T10" s="237"/>
      <c r="U10" s="237"/>
      <c r="V10" s="160"/>
      <c r="W10" s="160"/>
      <c r="X10" s="160"/>
      <c r="Y10" s="160"/>
      <c r="Z10" s="175"/>
      <c r="AA10" s="175"/>
      <c r="AB10" s="175"/>
      <c r="AC10" s="175"/>
      <c r="AD10" s="175"/>
      <c r="AE10" s="175"/>
      <c r="AF10" s="175"/>
      <c r="AG10" s="12"/>
      <c r="AH10" s="140" t="s">
        <v>2</v>
      </c>
      <c r="AI10" s="141"/>
      <c r="AJ10" s="142" t="s">
        <v>16</v>
      </c>
      <c r="AK10" s="142"/>
      <c r="AL10" s="142"/>
      <c r="AM10" s="143" t="s">
        <v>16</v>
      </c>
      <c r="AN10" s="144"/>
      <c r="AO10" s="145"/>
    </row>
    <row r="11" spans="1:41" s="3" customFormat="1" ht="12.75" customHeight="1" x14ac:dyDescent="0.25">
      <c r="A11" s="4"/>
      <c r="B11" s="147" t="s">
        <v>14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75">
        <f>'1. DATOS'!F16+'1. DATOS'!F17</f>
        <v>161</v>
      </c>
      <c r="N11" s="175"/>
      <c r="O11" s="175"/>
      <c r="P11" s="175"/>
      <c r="Q11" s="175"/>
      <c r="R11" s="175"/>
      <c r="S11" s="175"/>
      <c r="T11" s="175"/>
      <c r="U11" s="175"/>
      <c r="V11" s="160">
        <v>0.6</v>
      </c>
      <c r="W11" s="160"/>
      <c r="X11" s="160"/>
      <c r="Y11" s="160"/>
      <c r="Z11" s="174">
        <f>'1. DATOS'!K16+'1. DATOS'!K17</f>
        <v>96.6</v>
      </c>
      <c r="AA11" s="174"/>
      <c r="AB11" s="174"/>
      <c r="AC11" s="174"/>
      <c r="AD11" s="174"/>
      <c r="AE11" s="174"/>
      <c r="AF11" s="174"/>
      <c r="AG11" s="12"/>
      <c r="AH11" s="131">
        <v>68.5</v>
      </c>
      <c r="AI11" s="132"/>
      <c r="AJ11" s="130">
        <v>50</v>
      </c>
      <c r="AK11" s="130"/>
      <c r="AL11" s="130"/>
      <c r="AM11" s="135">
        <v>167</v>
      </c>
      <c r="AN11" s="136"/>
      <c r="AO11" s="137"/>
    </row>
    <row r="12" spans="1:41" s="3" customFormat="1" ht="12.75" customHeight="1" x14ac:dyDescent="0.25">
      <c r="A12" s="4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75"/>
      <c r="N12" s="175"/>
      <c r="O12" s="175"/>
      <c r="P12" s="175"/>
      <c r="Q12" s="175"/>
      <c r="R12" s="175"/>
      <c r="S12" s="175"/>
      <c r="T12" s="175"/>
      <c r="U12" s="175"/>
      <c r="V12" s="160"/>
      <c r="W12" s="160"/>
      <c r="X12" s="160"/>
      <c r="Y12" s="160"/>
      <c r="Z12" s="174"/>
      <c r="AA12" s="174"/>
      <c r="AB12" s="174"/>
      <c r="AC12" s="174"/>
      <c r="AD12" s="174"/>
      <c r="AE12" s="174"/>
      <c r="AF12" s="174"/>
      <c r="AG12" s="12"/>
      <c r="AH12" s="131">
        <v>65</v>
      </c>
      <c r="AI12" s="132"/>
      <c r="AJ12" s="130">
        <v>47</v>
      </c>
      <c r="AK12" s="130"/>
      <c r="AL12" s="130"/>
      <c r="AM12" s="135">
        <v>169</v>
      </c>
      <c r="AN12" s="136"/>
      <c r="AO12" s="137"/>
    </row>
    <row r="13" spans="1:41" s="3" customFormat="1" ht="12.75" customHeight="1" x14ac:dyDescent="0.25">
      <c r="A13" s="4"/>
      <c r="B13" s="148" t="s">
        <v>28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89">
        <f>'1. DATOS'!I18</f>
        <v>49.32</v>
      </c>
      <c r="N13" s="189"/>
      <c r="O13" s="189"/>
      <c r="P13" s="189"/>
      <c r="Q13" s="189"/>
      <c r="R13" s="189"/>
      <c r="S13" s="189"/>
      <c r="T13" s="189"/>
      <c r="U13" s="189"/>
      <c r="V13" s="160" t="str">
        <f>"- 0,257"</f>
        <v>- 0,257</v>
      </c>
      <c r="W13" s="160"/>
      <c r="X13" s="160"/>
      <c r="Y13" s="160"/>
      <c r="Z13" s="175">
        <f>'1. DATOS'!K18</f>
        <v>-12.7</v>
      </c>
      <c r="AA13" s="175"/>
      <c r="AB13" s="175"/>
      <c r="AC13" s="175"/>
      <c r="AD13" s="175"/>
      <c r="AE13" s="175"/>
      <c r="AF13" s="175"/>
      <c r="AG13" s="12"/>
      <c r="AH13" s="131">
        <v>60</v>
      </c>
      <c r="AI13" s="132"/>
      <c r="AJ13" s="130">
        <v>44</v>
      </c>
      <c r="AK13" s="130"/>
      <c r="AL13" s="130"/>
      <c r="AM13" s="135">
        <v>173</v>
      </c>
      <c r="AN13" s="136"/>
      <c r="AO13" s="137"/>
    </row>
    <row r="14" spans="1:41" s="3" customFormat="1" ht="12.75" customHeight="1" x14ac:dyDescent="0.25">
      <c r="A14" s="4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89"/>
      <c r="N14" s="189"/>
      <c r="O14" s="189"/>
      <c r="P14" s="189"/>
      <c r="Q14" s="189"/>
      <c r="R14" s="189"/>
      <c r="S14" s="189"/>
      <c r="T14" s="189"/>
      <c r="U14" s="189"/>
      <c r="V14" s="160"/>
      <c r="W14" s="160"/>
      <c r="X14" s="160"/>
      <c r="Y14" s="160"/>
      <c r="Z14" s="175"/>
      <c r="AA14" s="175"/>
      <c r="AB14" s="175"/>
      <c r="AC14" s="175"/>
      <c r="AD14" s="175"/>
      <c r="AE14" s="175"/>
      <c r="AF14" s="175"/>
      <c r="AG14" s="12"/>
      <c r="AH14" s="131">
        <v>50</v>
      </c>
      <c r="AI14" s="132"/>
      <c r="AJ14" s="130">
        <v>36</v>
      </c>
      <c r="AK14" s="130"/>
      <c r="AL14" s="130"/>
      <c r="AM14" s="135">
        <v>180</v>
      </c>
      <c r="AN14" s="136"/>
      <c r="AO14" s="137"/>
    </row>
    <row r="15" spans="1:41" s="3" customFormat="1" ht="12.75" customHeight="1" x14ac:dyDescent="0.25">
      <c r="A15" s="4"/>
      <c r="B15" s="146" t="s">
        <v>27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75">
        <f>'1. DATOS'!F19</f>
        <v>6</v>
      </c>
      <c r="N15" s="175"/>
      <c r="O15" s="175"/>
      <c r="P15" s="175"/>
      <c r="Q15" s="175"/>
      <c r="R15" s="175"/>
      <c r="S15" s="175"/>
      <c r="T15" s="175"/>
      <c r="U15" s="175"/>
      <c r="V15" s="160">
        <v>1.125</v>
      </c>
      <c r="W15" s="160"/>
      <c r="X15" s="160"/>
      <c r="Y15" s="160"/>
      <c r="Z15" s="174">
        <f>'1. DATOS'!K19</f>
        <v>6.8</v>
      </c>
      <c r="AA15" s="174"/>
      <c r="AB15" s="174"/>
      <c r="AC15" s="174"/>
      <c r="AD15" s="174"/>
      <c r="AE15" s="174"/>
      <c r="AF15" s="174"/>
      <c r="AG15" s="12"/>
      <c r="AH15" s="131">
        <v>40</v>
      </c>
      <c r="AI15" s="132"/>
      <c r="AJ15" s="130">
        <v>29</v>
      </c>
      <c r="AK15" s="130"/>
      <c r="AL15" s="130"/>
      <c r="AM15" s="135">
        <v>187</v>
      </c>
      <c r="AN15" s="136"/>
      <c r="AO15" s="137"/>
    </row>
    <row r="16" spans="1:41" s="3" customFormat="1" ht="13.5" customHeight="1" thickBot="1" x14ac:dyDescent="0.3">
      <c r="A16" s="4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90"/>
      <c r="N16" s="190"/>
      <c r="O16" s="190"/>
      <c r="P16" s="190"/>
      <c r="Q16" s="190"/>
      <c r="R16" s="190"/>
      <c r="S16" s="190"/>
      <c r="T16" s="190"/>
      <c r="U16" s="190"/>
      <c r="V16" s="160"/>
      <c r="W16" s="160"/>
      <c r="X16" s="223"/>
      <c r="Y16" s="223"/>
      <c r="Z16" s="176"/>
      <c r="AA16" s="176"/>
      <c r="AB16" s="176"/>
      <c r="AC16" s="176"/>
      <c r="AD16" s="176"/>
      <c r="AE16" s="176"/>
      <c r="AF16" s="176"/>
      <c r="AG16" s="12"/>
      <c r="AH16" s="131">
        <v>30</v>
      </c>
      <c r="AI16" s="132"/>
      <c r="AJ16" s="130">
        <v>22</v>
      </c>
      <c r="AK16" s="130"/>
      <c r="AL16" s="130"/>
      <c r="AM16" s="135">
        <v>194</v>
      </c>
      <c r="AN16" s="136"/>
      <c r="AO16" s="137"/>
    </row>
    <row r="17" spans="1:41" s="3" customFormat="1" ht="12.75" customHeight="1" x14ac:dyDescent="0.25">
      <c r="A17" s="4"/>
      <c r="B17" s="234">
        <v>1</v>
      </c>
      <c r="C17" s="234"/>
      <c r="D17" s="4"/>
      <c r="E17" s="4"/>
      <c r="F17" s="232"/>
      <c r="G17" s="232"/>
      <c r="H17" s="220" t="s">
        <v>25</v>
      </c>
      <c r="I17" s="220"/>
      <c r="J17" s="220"/>
      <c r="K17" s="220"/>
      <c r="L17" s="221"/>
      <c r="M17" s="183">
        <f>'1. DATOS'!F21</f>
        <v>581.82000000000005</v>
      </c>
      <c r="N17" s="184"/>
      <c r="O17" s="184"/>
      <c r="P17" s="184"/>
      <c r="Q17" s="184"/>
      <c r="R17" s="184"/>
      <c r="S17" s="184"/>
      <c r="T17" s="184"/>
      <c r="U17" s="185"/>
      <c r="V17" s="238" t="s">
        <v>11</v>
      </c>
      <c r="W17" s="221"/>
      <c r="X17" s="177">
        <f>'1. DATOS'!K21</f>
        <v>179.2</v>
      </c>
      <c r="Y17" s="178"/>
      <c r="Z17" s="178"/>
      <c r="AA17" s="178"/>
      <c r="AB17" s="178"/>
      <c r="AC17" s="178"/>
      <c r="AD17" s="178"/>
      <c r="AE17" s="178"/>
      <c r="AF17" s="179"/>
      <c r="AG17" s="12"/>
      <c r="AH17" s="131">
        <v>20</v>
      </c>
      <c r="AI17" s="132"/>
      <c r="AJ17" s="239">
        <v>15</v>
      </c>
      <c r="AK17" s="239"/>
      <c r="AL17" s="239"/>
      <c r="AM17" s="135">
        <v>202</v>
      </c>
      <c r="AN17" s="136"/>
      <c r="AO17" s="137"/>
    </row>
    <row r="18" spans="1:41" s="3" customFormat="1" ht="13.5" customHeight="1" thickBot="1" x14ac:dyDescent="0.3">
      <c r="A18" s="4"/>
      <c r="B18" s="235"/>
      <c r="C18" s="235"/>
      <c r="D18" s="4"/>
      <c r="E18" s="4"/>
      <c r="F18" s="233"/>
      <c r="G18" s="233"/>
      <c r="H18" s="153"/>
      <c r="I18" s="153"/>
      <c r="J18" s="153"/>
      <c r="K18" s="153"/>
      <c r="L18" s="167"/>
      <c r="M18" s="186"/>
      <c r="N18" s="187"/>
      <c r="O18" s="187"/>
      <c r="P18" s="187"/>
      <c r="Q18" s="187"/>
      <c r="R18" s="187"/>
      <c r="S18" s="187"/>
      <c r="T18" s="187"/>
      <c r="U18" s="188"/>
      <c r="V18" s="152"/>
      <c r="W18" s="167"/>
      <c r="X18" s="180"/>
      <c r="Y18" s="181"/>
      <c r="Z18" s="181"/>
      <c r="AA18" s="181"/>
      <c r="AB18" s="181"/>
      <c r="AC18" s="181"/>
      <c r="AD18" s="181"/>
      <c r="AE18" s="181"/>
      <c r="AF18" s="182"/>
      <c r="AG18" s="19"/>
      <c r="AH18" s="240">
        <v>10</v>
      </c>
      <c r="AI18" s="241"/>
      <c r="AJ18" s="163">
        <v>8</v>
      </c>
      <c r="AK18" s="163"/>
      <c r="AL18" s="163"/>
      <c r="AM18" s="149">
        <v>209</v>
      </c>
      <c r="AN18" s="150"/>
      <c r="AO18" s="151"/>
    </row>
    <row r="19" spans="1:41" s="3" customFormat="1" ht="13.5" customHeight="1" x14ac:dyDescent="0.25">
      <c r="A19" s="4"/>
      <c r="B19" s="236"/>
      <c r="C19" s="236"/>
      <c r="D19" s="21"/>
      <c r="E19" s="21"/>
      <c r="F19" s="21"/>
      <c r="G19" s="21"/>
      <c r="H19" s="21"/>
      <c r="I19" s="156" t="s">
        <v>26</v>
      </c>
      <c r="J19" s="156"/>
      <c r="K19" s="156"/>
      <c r="L19" s="156"/>
      <c r="M19" s="157"/>
      <c r="N19" s="157"/>
      <c r="O19" s="157"/>
      <c r="P19" s="157"/>
      <c r="Q19" s="157"/>
      <c r="R19" s="157"/>
      <c r="S19" s="157"/>
      <c r="T19" s="157"/>
      <c r="U19" s="157"/>
      <c r="V19" s="13"/>
      <c r="W19" s="13"/>
      <c r="X19" s="13"/>
      <c r="Y19" s="13"/>
      <c r="Z19" s="154"/>
      <c r="AA19" s="154"/>
      <c r="AB19" s="154"/>
      <c r="AC19" s="154"/>
      <c r="AD19" s="154"/>
      <c r="AE19" s="154"/>
      <c r="AF19" s="154"/>
      <c r="AG19" s="155"/>
      <c r="AH19" s="155"/>
      <c r="AI19" s="18"/>
      <c r="AJ19" s="1"/>
      <c r="AK19" s="1"/>
      <c r="AL19" s="1"/>
      <c r="AM19" s="1"/>
      <c r="AN19" s="1"/>
      <c r="AO19" s="1"/>
    </row>
    <row r="20" spans="1:41" s="3" customFormat="1" ht="13.5" customHeight="1" x14ac:dyDescent="0.25">
      <c r="A20" s="4"/>
      <c r="B20" s="26"/>
      <c r="C20" s="26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0"/>
      <c r="O20" s="20"/>
      <c r="P20" s="20"/>
      <c r="Q20" s="20"/>
      <c r="R20" s="20"/>
      <c r="S20" s="20"/>
      <c r="T20" s="158" t="s">
        <v>30</v>
      </c>
      <c r="U20" s="158"/>
      <c r="V20" s="158"/>
      <c r="W20" s="158"/>
      <c r="X20" s="158"/>
      <c r="Y20" s="158"/>
      <c r="Z20" s="158"/>
      <c r="AA20" s="158"/>
      <c r="AB20" s="158"/>
      <c r="AC20" s="6"/>
      <c r="AD20" s="6"/>
      <c r="AE20" s="6"/>
      <c r="AF20" s="6"/>
      <c r="AG20" s="164" t="s">
        <v>29</v>
      </c>
      <c r="AH20" s="164"/>
      <c r="AI20" s="164"/>
      <c r="AJ20" s="164"/>
      <c r="AK20" s="164"/>
      <c r="AL20" s="164"/>
      <c r="AM20" s="164"/>
      <c r="AN20" s="164"/>
      <c r="AO20" s="164"/>
    </row>
    <row r="21" spans="1:41" s="3" customFormat="1" ht="13.5" customHeight="1" thickBot="1" x14ac:dyDescent="0.3">
      <c r="A21" s="4"/>
      <c r="B21" s="235">
        <v>2</v>
      </c>
      <c r="C21" s="235"/>
      <c r="D21" s="23"/>
      <c r="E21" s="23"/>
      <c r="F21" s="23"/>
      <c r="G21" s="23"/>
      <c r="H21" s="23"/>
      <c r="I21" s="14"/>
      <c r="J21" s="4"/>
      <c r="K21" s="4"/>
      <c r="L21" s="4"/>
      <c r="M21" s="4"/>
      <c r="N21" s="4"/>
      <c r="O21" s="4"/>
      <c r="P21" s="4"/>
      <c r="Q21" s="4"/>
      <c r="R21" s="4"/>
      <c r="S21" s="4"/>
      <c r="T21" s="159"/>
      <c r="U21" s="159"/>
      <c r="V21" s="159"/>
      <c r="W21" s="159"/>
      <c r="X21" s="159"/>
      <c r="Y21" s="159"/>
      <c r="Z21" s="159"/>
      <c r="AA21" s="159"/>
      <c r="AB21" s="159"/>
      <c r="AC21" s="1"/>
      <c r="AD21" s="1"/>
      <c r="AE21" s="1"/>
      <c r="AF21" s="1"/>
      <c r="AG21" s="165"/>
      <c r="AH21" s="165"/>
      <c r="AI21" s="165"/>
      <c r="AJ21" s="165"/>
      <c r="AK21" s="165"/>
      <c r="AL21" s="165"/>
      <c r="AM21" s="165"/>
      <c r="AN21" s="165"/>
      <c r="AO21" s="165"/>
    </row>
    <row r="22" spans="1:41" s="3" customFormat="1" ht="13.5" customHeight="1" x14ac:dyDescent="0.25">
      <c r="A22" s="4"/>
      <c r="B22" s="235"/>
      <c r="C22" s="235"/>
      <c r="D22" s="21"/>
      <c r="E22" s="21"/>
      <c r="F22" s="21"/>
      <c r="I22" s="14"/>
      <c r="J22" s="166" t="s">
        <v>19</v>
      </c>
      <c r="K22" s="166"/>
      <c r="L22" s="166"/>
      <c r="M22" s="166"/>
      <c r="N22" s="166"/>
      <c r="O22" s="166"/>
      <c r="P22" s="166"/>
      <c r="Q22" s="166"/>
      <c r="R22" s="153" t="s">
        <v>3</v>
      </c>
      <c r="S22" s="167"/>
      <c r="T22" s="191">
        <f>'1. DATOS'!K23</f>
        <v>0.308</v>
      </c>
      <c r="U22" s="192"/>
      <c r="V22" s="192"/>
      <c r="W22" s="192"/>
      <c r="X22" s="192"/>
      <c r="Y22" s="192"/>
      <c r="Z22" s="192"/>
      <c r="AA22" s="192"/>
      <c r="AB22" s="193"/>
      <c r="AC22" s="152" t="s">
        <v>21</v>
      </c>
      <c r="AD22" s="153"/>
      <c r="AE22" s="153"/>
      <c r="AF22" s="153"/>
      <c r="AG22" s="168" t="str">
        <f>'1. DATOS'!K24&amp;" %"</f>
        <v>24,3 %</v>
      </c>
      <c r="AH22" s="169"/>
      <c r="AI22" s="169"/>
      <c r="AJ22" s="169"/>
      <c r="AK22" s="169"/>
      <c r="AL22" s="169"/>
      <c r="AM22" s="169"/>
      <c r="AN22" s="169"/>
      <c r="AO22" s="170"/>
    </row>
    <row r="23" spans="1:41" s="3" customFormat="1" ht="13.5" customHeight="1" thickBot="1" x14ac:dyDescent="0.3">
      <c r="A23" s="4"/>
      <c r="B23" s="235"/>
      <c r="C23" s="235"/>
      <c r="D23" s="21"/>
      <c r="E23" s="21"/>
      <c r="F23" s="21"/>
      <c r="I23" s="14"/>
      <c r="J23" s="246" t="s">
        <v>20</v>
      </c>
      <c r="K23" s="246"/>
      <c r="L23" s="246"/>
      <c r="M23" s="246"/>
      <c r="N23" s="246"/>
      <c r="O23" s="246"/>
      <c r="P23" s="246"/>
      <c r="Q23" s="246"/>
      <c r="R23" s="153"/>
      <c r="S23" s="167"/>
      <c r="T23" s="194"/>
      <c r="U23" s="195"/>
      <c r="V23" s="195"/>
      <c r="W23" s="195"/>
      <c r="X23" s="195"/>
      <c r="Y23" s="195"/>
      <c r="Z23" s="195"/>
      <c r="AA23" s="195"/>
      <c r="AB23" s="196"/>
      <c r="AC23" s="152"/>
      <c r="AD23" s="153"/>
      <c r="AE23" s="153"/>
      <c r="AF23" s="153"/>
      <c r="AG23" s="171"/>
      <c r="AH23" s="172"/>
      <c r="AI23" s="172"/>
      <c r="AJ23" s="172"/>
      <c r="AK23" s="172"/>
      <c r="AL23" s="172"/>
      <c r="AM23" s="172"/>
      <c r="AN23" s="172"/>
      <c r="AO23" s="173"/>
    </row>
    <row r="24" spans="1:41" s="3" customFormat="1" ht="13.5" customHeight="1" x14ac:dyDescent="0.25">
      <c r="A24" s="4"/>
      <c r="B24" s="236"/>
      <c r="C24" s="236"/>
      <c r="D24" s="21"/>
      <c r="E24" s="21"/>
      <c r="F24" s="21"/>
      <c r="G24" s="21"/>
      <c r="H24" s="21"/>
      <c r="I24" s="14"/>
      <c r="J24" s="14"/>
      <c r="K24" s="14"/>
      <c r="L24" s="14"/>
      <c r="M24" s="14"/>
      <c r="N24" s="14"/>
      <c r="O24" s="14"/>
      <c r="P24" s="14"/>
      <c r="Q24" s="14"/>
      <c r="R24" s="13"/>
      <c r="S24" s="13"/>
      <c r="T24" s="247" t="s">
        <v>22</v>
      </c>
      <c r="U24" s="247"/>
      <c r="V24" s="247"/>
      <c r="W24" s="247"/>
      <c r="X24" s="247"/>
      <c r="Y24" s="247"/>
      <c r="Z24" s="247"/>
      <c r="AA24" s="247"/>
      <c r="AB24" s="247"/>
      <c r="AC24" s="13"/>
      <c r="AD24" s="13"/>
      <c r="AE24" s="13"/>
      <c r="AF24" s="13"/>
      <c r="AG24" s="247" t="s">
        <v>23</v>
      </c>
      <c r="AH24" s="247"/>
      <c r="AI24" s="247"/>
      <c r="AJ24" s="247"/>
      <c r="AK24" s="247"/>
      <c r="AL24" s="247"/>
      <c r="AM24" s="247"/>
      <c r="AN24" s="247"/>
      <c r="AO24" s="247"/>
    </row>
    <row r="25" spans="1:41" s="9" customFormat="1" ht="11.25" customHeight="1" x14ac:dyDescent="0.45">
      <c r="A25" s="24"/>
      <c r="B25" s="249">
        <v>3</v>
      </c>
      <c r="C25" s="249"/>
      <c r="D25" s="32"/>
      <c r="E25" s="251" t="s">
        <v>35</v>
      </c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  <c r="AI25" s="251"/>
      <c r="AJ25" s="251"/>
      <c r="AK25" s="251"/>
      <c r="AL25" s="251"/>
      <c r="AM25" s="251"/>
      <c r="AN25" s="251"/>
      <c r="AO25" s="25"/>
    </row>
    <row r="26" spans="1:41" s="3" customFormat="1" ht="3.9" customHeight="1" x14ac:dyDescent="0.45">
      <c r="A26" s="4"/>
      <c r="B26" s="250"/>
      <c r="C26" s="250"/>
      <c r="D26" s="33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252"/>
      <c r="AC26" s="252"/>
      <c r="AD26" s="252"/>
      <c r="AE26" s="252"/>
      <c r="AF26" s="252"/>
      <c r="AG26" s="252"/>
      <c r="AH26" s="252"/>
      <c r="AI26" s="252"/>
      <c r="AJ26" s="252"/>
      <c r="AK26" s="252"/>
      <c r="AL26" s="252"/>
      <c r="AM26" s="252"/>
      <c r="AN26" s="252"/>
      <c r="AO26" s="4"/>
    </row>
    <row r="27" spans="1:41" s="7" customFormat="1" ht="11.25" customHeight="1" x14ac:dyDescent="0.45">
      <c r="A27" s="10"/>
      <c r="B27" s="250"/>
      <c r="C27" s="250"/>
      <c r="D27" s="33"/>
      <c r="E27" s="121" t="s">
        <v>13</v>
      </c>
      <c r="F27" s="122"/>
      <c r="G27" s="122"/>
      <c r="H27" s="122"/>
      <c r="I27" s="122"/>
      <c r="J27" s="122"/>
      <c r="K27" s="122"/>
      <c r="L27" s="122"/>
      <c r="M27" s="122"/>
      <c r="N27" s="122"/>
      <c r="O27" s="114">
        <v>0.16</v>
      </c>
      <c r="P27" s="114"/>
      <c r="Q27" s="31"/>
      <c r="R27" s="114">
        <v>0.18</v>
      </c>
      <c r="S27" s="126"/>
      <c r="T27" s="31"/>
      <c r="U27" s="114">
        <v>0.2</v>
      </c>
      <c r="V27" s="126"/>
      <c r="W27" s="31"/>
      <c r="X27" s="114">
        <v>0.22</v>
      </c>
      <c r="Y27" s="126"/>
      <c r="Z27" s="31"/>
      <c r="AA27" s="114">
        <v>0.24</v>
      </c>
      <c r="AB27" s="126"/>
      <c r="AC27" s="31"/>
      <c r="AD27" s="114">
        <v>0.26</v>
      </c>
      <c r="AE27" s="126"/>
      <c r="AF27" s="31"/>
      <c r="AG27" s="114">
        <v>0.28000000000000003</v>
      </c>
      <c r="AH27" s="126"/>
      <c r="AI27" s="31"/>
      <c r="AJ27" s="114">
        <v>0.3</v>
      </c>
      <c r="AK27" s="126"/>
      <c r="AL27" s="31"/>
      <c r="AM27" s="114">
        <v>0.32</v>
      </c>
      <c r="AN27" s="115"/>
      <c r="AO27" s="10"/>
    </row>
    <row r="28" spans="1:41" s="7" customFormat="1" ht="3.9" customHeight="1" x14ac:dyDescent="0.2">
      <c r="A28" s="10"/>
      <c r="B28" s="260"/>
      <c r="C28" s="260"/>
      <c r="E28" s="123"/>
      <c r="F28" s="124"/>
      <c r="G28" s="124"/>
      <c r="H28" s="124"/>
      <c r="I28" s="124"/>
      <c r="J28" s="124"/>
      <c r="K28" s="124"/>
      <c r="L28" s="124"/>
      <c r="M28" s="124"/>
      <c r="N28" s="124"/>
      <c r="O28" s="125"/>
      <c r="P28" s="125"/>
      <c r="Q28" s="34"/>
      <c r="R28" s="116"/>
      <c r="S28" s="116"/>
      <c r="T28" s="34"/>
      <c r="U28" s="116"/>
      <c r="V28" s="116"/>
      <c r="W28" s="34"/>
      <c r="X28" s="116"/>
      <c r="Y28" s="116"/>
      <c r="Z28" s="34"/>
      <c r="AA28" s="116"/>
      <c r="AB28" s="116"/>
      <c r="AC28" s="34"/>
      <c r="AD28" s="116"/>
      <c r="AE28" s="116"/>
      <c r="AF28" s="34"/>
      <c r="AG28" s="116"/>
      <c r="AH28" s="116"/>
      <c r="AI28" s="34"/>
      <c r="AJ28" s="116"/>
      <c r="AK28" s="116"/>
      <c r="AL28" s="34"/>
      <c r="AM28" s="116"/>
      <c r="AN28" s="117"/>
      <c r="AO28" s="10"/>
    </row>
    <row r="29" spans="1:41" s="7" customFormat="1" ht="3.6" customHeight="1" x14ac:dyDescent="0.2">
      <c r="A29" s="10"/>
      <c r="B29" s="118" t="s">
        <v>36</v>
      </c>
      <c r="C29" s="28"/>
      <c r="D29" s="28"/>
      <c r="F29" s="35"/>
      <c r="H29" s="35"/>
      <c r="J29" s="35"/>
      <c r="L29" s="35"/>
      <c r="N29" s="35"/>
      <c r="P29" s="35"/>
      <c r="R29" s="35"/>
      <c r="T29" s="35"/>
      <c r="V29" s="35"/>
      <c r="X29" s="35"/>
      <c r="Z29" s="35"/>
      <c r="AB29" s="35"/>
      <c r="AD29" s="35"/>
      <c r="AF29" s="35"/>
      <c r="AH29" s="35"/>
      <c r="AJ29" s="35"/>
      <c r="AL29" s="35"/>
      <c r="AN29" s="8"/>
      <c r="AO29" s="10"/>
    </row>
    <row r="30" spans="1:41" s="7" customFormat="1" ht="3.6" customHeight="1" x14ac:dyDescent="0.2">
      <c r="A30" s="10"/>
      <c r="B30" s="119"/>
      <c r="C30" s="36"/>
      <c r="D30" s="36"/>
      <c r="F30" s="35"/>
      <c r="H30" s="35"/>
      <c r="J30" s="35"/>
      <c r="L30" s="35"/>
      <c r="N30" s="35"/>
      <c r="P30" s="35"/>
      <c r="R30" s="35"/>
      <c r="T30" s="35"/>
      <c r="V30" s="35"/>
      <c r="X30" s="35"/>
      <c r="Z30" s="35"/>
      <c r="AB30" s="35"/>
      <c r="AD30" s="35"/>
      <c r="AF30" s="35"/>
      <c r="AH30" s="35"/>
      <c r="AJ30" s="35"/>
      <c r="AL30" s="35"/>
      <c r="AN30" s="8"/>
      <c r="AO30" s="10"/>
    </row>
    <row r="31" spans="1:41" s="7" customFormat="1" ht="3.6" customHeight="1" x14ac:dyDescent="0.2">
      <c r="A31" s="10"/>
      <c r="B31" s="119"/>
      <c r="C31" s="36"/>
      <c r="D31" s="36"/>
      <c r="F31" s="35"/>
      <c r="H31" s="35"/>
      <c r="J31" s="35"/>
      <c r="L31" s="35"/>
      <c r="N31" s="35"/>
      <c r="P31" s="35"/>
      <c r="R31" s="35"/>
      <c r="T31" s="35"/>
      <c r="V31" s="35"/>
      <c r="X31" s="35"/>
      <c r="Z31" s="35"/>
      <c r="AB31" s="35"/>
      <c r="AD31" s="35"/>
      <c r="AF31" s="35"/>
      <c r="AH31" s="35"/>
      <c r="AJ31" s="35"/>
      <c r="AL31" s="35"/>
      <c r="AN31" s="8"/>
      <c r="AO31" s="10"/>
    </row>
    <row r="32" spans="1:41" s="7" customFormat="1" ht="3.6" customHeight="1" x14ac:dyDescent="0.2">
      <c r="A32" s="10"/>
      <c r="B32" s="119"/>
      <c r="C32" s="248">
        <v>580</v>
      </c>
      <c r="D32" s="248"/>
      <c r="F32" s="35"/>
      <c r="H32" s="35"/>
      <c r="J32" s="35"/>
      <c r="L32" s="35"/>
      <c r="N32" s="35"/>
      <c r="P32" s="35"/>
      <c r="R32" s="35"/>
      <c r="T32" s="35"/>
      <c r="V32" s="35"/>
      <c r="X32" s="35"/>
      <c r="Z32" s="35"/>
      <c r="AB32" s="35"/>
      <c r="AD32" s="35"/>
      <c r="AF32" s="35"/>
      <c r="AH32" s="35"/>
      <c r="AJ32" s="35"/>
      <c r="AL32" s="35"/>
      <c r="AN32" s="8"/>
      <c r="AO32" s="10"/>
    </row>
    <row r="33" spans="1:41" s="7" customFormat="1" ht="3.6" customHeight="1" x14ac:dyDescent="0.2">
      <c r="A33" s="10"/>
      <c r="B33" s="119"/>
      <c r="C33" s="248"/>
      <c r="D33" s="248"/>
      <c r="F33" s="35"/>
      <c r="H33" s="35"/>
      <c r="J33" s="35"/>
      <c r="L33" s="35"/>
      <c r="N33" s="35"/>
      <c r="P33" s="35"/>
      <c r="R33" s="35"/>
      <c r="T33" s="35"/>
      <c r="V33" s="35"/>
      <c r="X33" s="35"/>
      <c r="Z33" s="35"/>
      <c r="AB33" s="35"/>
      <c r="AD33" s="35"/>
      <c r="AF33" s="35"/>
      <c r="AH33" s="35"/>
      <c r="AJ33" s="35"/>
      <c r="AL33" s="35"/>
      <c r="AN33" s="8"/>
      <c r="AO33" s="10"/>
    </row>
    <row r="34" spans="1:41" s="7" customFormat="1" ht="3.6" customHeight="1" x14ac:dyDescent="0.2">
      <c r="A34" s="10"/>
      <c r="B34" s="119"/>
      <c r="C34" s="248"/>
      <c r="D34" s="248"/>
      <c r="E34" s="30"/>
      <c r="F34" s="37"/>
      <c r="G34" s="30"/>
      <c r="H34" s="37"/>
      <c r="I34" s="30"/>
      <c r="J34" s="37"/>
      <c r="K34" s="30"/>
      <c r="L34" s="37"/>
      <c r="M34" s="30"/>
      <c r="N34" s="37"/>
      <c r="O34" s="30"/>
      <c r="P34" s="37"/>
      <c r="Q34" s="30"/>
      <c r="R34" s="37"/>
      <c r="S34" s="30"/>
      <c r="T34" s="37"/>
      <c r="U34" s="30"/>
      <c r="V34" s="37"/>
      <c r="W34" s="30"/>
      <c r="X34" s="37"/>
      <c r="Y34" s="30"/>
      <c r="Z34" s="37"/>
      <c r="AA34" s="30"/>
      <c r="AB34" s="37"/>
      <c r="AC34" s="30"/>
      <c r="AD34" s="37"/>
      <c r="AE34" s="30"/>
      <c r="AF34" s="37"/>
      <c r="AG34" s="30"/>
      <c r="AH34" s="37"/>
      <c r="AI34" s="30"/>
      <c r="AJ34" s="37"/>
      <c r="AK34" s="30"/>
      <c r="AL34" s="37"/>
      <c r="AM34" s="30"/>
      <c r="AN34" s="38"/>
      <c r="AO34" s="10"/>
    </row>
    <row r="35" spans="1:41" s="7" customFormat="1" ht="3.6" customHeight="1" x14ac:dyDescent="0.2">
      <c r="A35" s="10"/>
      <c r="B35" s="119"/>
      <c r="C35" s="248"/>
      <c r="D35" s="248"/>
      <c r="F35" s="35"/>
      <c r="H35" s="35"/>
      <c r="J35" s="35"/>
      <c r="L35" s="35"/>
      <c r="N35" s="35"/>
      <c r="P35" s="35"/>
      <c r="R35" s="35"/>
      <c r="T35" s="35"/>
      <c r="V35" s="35"/>
      <c r="X35" s="35"/>
      <c r="Z35" s="35"/>
      <c r="AB35" s="35"/>
      <c r="AD35" s="35"/>
      <c r="AF35" s="35"/>
      <c r="AH35" s="35"/>
      <c r="AJ35" s="35"/>
      <c r="AL35" s="35"/>
      <c r="AN35" s="8"/>
      <c r="AO35" s="10"/>
    </row>
    <row r="36" spans="1:41" s="7" customFormat="1" ht="3.6" customHeight="1" x14ac:dyDescent="0.2">
      <c r="A36" s="10"/>
      <c r="B36" s="119"/>
      <c r="C36" s="36"/>
      <c r="D36" s="36"/>
      <c r="F36" s="35"/>
      <c r="H36" s="35"/>
      <c r="J36" s="35"/>
      <c r="L36" s="35"/>
      <c r="N36" s="35"/>
      <c r="P36" s="35"/>
      <c r="R36" s="35"/>
      <c r="T36" s="35"/>
      <c r="V36" s="35"/>
      <c r="X36" s="35"/>
      <c r="Z36" s="35"/>
      <c r="AB36" s="35"/>
      <c r="AD36" s="35"/>
      <c r="AF36" s="35"/>
      <c r="AH36" s="35"/>
      <c r="AJ36" s="35"/>
      <c r="AL36" s="35"/>
      <c r="AN36" s="8"/>
      <c r="AO36" s="10"/>
    </row>
    <row r="37" spans="1:41" s="7" customFormat="1" ht="3.6" customHeight="1" x14ac:dyDescent="0.2">
      <c r="A37" s="10"/>
      <c r="B37" s="119"/>
      <c r="C37" s="248">
        <v>570</v>
      </c>
      <c r="D37" s="248"/>
      <c r="F37" s="35"/>
      <c r="H37" s="35"/>
      <c r="J37" s="35"/>
      <c r="L37" s="35"/>
      <c r="N37" s="35"/>
      <c r="P37" s="35"/>
      <c r="R37" s="35"/>
      <c r="T37" s="35"/>
      <c r="V37" s="35"/>
      <c r="X37" s="35"/>
      <c r="Z37" s="35"/>
      <c r="AB37" s="35"/>
      <c r="AD37" s="35"/>
      <c r="AF37" s="35"/>
      <c r="AH37" s="35"/>
      <c r="AJ37" s="35"/>
      <c r="AL37" s="35"/>
      <c r="AN37" s="8"/>
      <c r="AO37" s="10"/>
    </row>
    <row r="38" spans="1:41" s="7" customFormat="1" ht="3.6" customHeight="1" x14ac:dyDescent="0.2">
      <c r="A38" s="10"/>
      <c r="B38" s="119"/>
      <c r="C38" s="248"/>
      <c r="D38" s="248"/>
      <c r="F38" s="35"/>
      <c r="H38" s="35"/>
      <c r="J38" s="35"/>
      <c r="L38" s="35"/>
      <c r="N38" s="35"/>
      <c r="P38" s="35"/>
      <c r="R38" s="35"/>
      <c r="T38" s="35"/>
      <c r="V38" s="35"/>
      <c r="X38" s="35"/>
      <c r="Z38" s="35"/>
      <c r="AB38" s="35"/>
      <c r="AD38" s="35"/>
      <c r="AF38" s="35"/>
      <c r="AH38" s="35"/>
      <c r="AJ38" s="35"/>
      <c r="AL38" s="35"/>
      <c r="AN38" s="8"/>
      <c r="AO38" s="10"/>
    </row>
    <row r="39" spans="1:41" s="7" customFormat="1" ht="3.6" customHeight="1" x14ac:dyDescent="0.2">
      <c r="A39" s="10"/>
      <c r="B39" s="119"/>
      <c r="C39" s="248"/>
      <c r="D39" s="248"/>
      <c r="E39" s="30"/>
      <c r="F39" s="37"/>
      <c r="G39" s="30"/>
      <c r="H39" s="37"/>
      <c r="I39" s="30"/>
      <c r="J39" s="37"/>
      <c r="K39" s="30"/>
      <c r="L39" s="37"/>
      <c r="M39" s="30"/>
      <c r="N39" s="37"/>
      <c r="O39" s="30"/>
      <c r="P39" s="37"/>
      <c r="Q39" s="30"/>
      <c r="R39" s="37"/>
      <c r="S39" s="30"/>
      <c r="T39" s="37"/>
      <c r="U39" s="30"/>
      <c r="V39" s="37"/>
      <c r="W39" s="30"/>
      <c r="X39" s="37"/>
      <c r="Y39" s="30"/>
      <c r="Z39" s="37"/>
      <c r="AA39" s="30"/>
      <c r="AB39" s="37"/>
      <c r="AC39" s="30"/>
      <c r="AD39" s="37"/>
      <c r="AE39" s="30"/>
      <c r="AF39" s="37"/>
      <c r="AG39" s="30"/>
      <c r="AH39" s="37"/>
      <c r="AI39" s="30"/>
      <c r="AJ39" s="37"/>
      <c r="AK39" s="30"/>
      <c r="AL39" s="37"/>
      <c r="AM39" s="30"/>
      <c r="AN39" s="38"/>
      <c r="AO39" s="10"/>
    </row>
    <row r="40" spans="1:41" s="7" customFormat="1" ht="3.6" customHeight="1" x14ac:dyDescent="0.2">
      <c r="A40" s="10"/>
      <c r="B40" s="119"/>
      <c r="C40" s="248"/>
      <c r="D40" s="248"/>
      <c r="F40" s="35"/>
      <c r="H40" s="35"/>
      <c r="J40" s="35"/>
      <c r="L40" s="35"/>
      <c r="N40" s="35"/>
      <c r="P40" s="35"/>
      <c r="R40" s="35"/>
      <c r="T40" s="35"/>
      <c r="V40" s="35"/>
      <c r="X40" s="35"/>
      <c r="Z40" s="35"/>
      <c r="AB40" s="35"/>
      <c r="AD40" s="35"/>
      <c r="AF40" s="35"/>
      <c r="AH40" s="35"/>
      <c r="AJ40" s="35"/>
      <c r="AL40" s="35"/>
      <c r="AN40" s="8"/>
      <c r="AO40" s="10"/>
    </row>
    <row r="41" spans="1:41" s="7" customFormat="1" ht="3.6" customHeight="1" x14ac:dyDescent="0.2">
      <c r="A41" s="10"/>
      <c r="B41" s="119"/>
      <c r="C41" s="36"/>
      <c r="D41" s="36"/>
      <c r="F41" s="35"/>
      <c r="H41" s="35"/>
      <c r="J41" s="35"/>
      <c r="L41" s="35"/>
      <c r="N41" s="35"/>
      <c r="P41" s="35"/>
      <c r="R41" s="35"/>
      <c r="T41" s="35"/>
      <c r="V41" s="35"/>
      <c r="X41" s="35"/>
      <c r="Z41" s="35"/>
      <c r="AB41" s="35"/>
      <c r="AD41" s="35"/>
      <c r="AF41" s="35"/>
      <c r="AH41" s="35"/>
      <c r="AJ41" s="35"/>
      <c r="AL41" s="35"/>
      <c r="AN41" s="8"/>
      <c r="AO41" s="10"/>
    </row>
    <row r="42" spans="1:41" s="7" customFormat="1" ht="3.6" customHeight="1" x14ac:dyDescent="0.2">
      <c r="A42" s="10"/>
      <c r="B42" s="119"/>
      <c r="C42" s="248">
        <v>560</v>
      </c>
      <c r="D42" s="248"/>
      <c r="F42" s="35"/>
      <c r="H42" s="35"/>
      <c r="J42" s="35"/>
      <c r="L42" s="35"/>
      <c r="N42" s="35"/>
      <c r="P42" s="35"/>
      <c r="R42" s="35"/>
      <c r="T42" s="35"/>
      <c r="V42" s="35"/>
      <c r="X42" s="35"/>
      <c r="Z42" s="35"/>
      <c r="AB42" s="35"/>
      <c r="AD42" s="35"/>
      <c r="AF42" s="35"/>
      <c r="AH42" s="35"/>
      <c r="AJ42" s="35"/>
      <c r="AL42" s="35"/>
      <c r="AN42" s="8"/>
      <c r="AO42" s="10"/>
    </row>
    <row r="43" spans="1:41" s="7" customFormat="1" ht="3.6" customHeight="1" x14ac:dyDescent="0.2">
      <c r="A43" s="10"/>
      <c r="B43" s="119"/>
      <c r="C43" s="248"/>
      <c r="D43" s="248"/>
      <c r="F43" s="35"/>
      <c r="H43" s="35"/>
      <c r="J43" s="35"/>
      <c r="L43" s="35"/>
      <c r="N43" s="35"/>
      <c r="P43" s="35"/>
      <c r="R43" s="35"/>
      <c r="T43" s="35"/>
      <c r="V43" s="35"/>
      <c r="X43" s="35"/>
      <c r="Z43" s="35"/>
      <c r="AB43" s="35"/>
      <c r="AD43" s="35"/>
      <c r="AF43" s="35"/>
      <c r="AH43" s="35"/>
      <c r="AJ43" s="35"/>
      <c r="AL43" s="35"/>
      <c r="AN43" s="8"/>
      <c r="AO43" s="10"/>
    </row>
    <row r="44" spans="1:41" s="7" customFormat="1" ht="3.6" customHeight="1" x14ac:dyDescent="0.2">
      <c r="A44" s="10"/>
      <c r="B44" s="119"/>
      <c r="C44" s="248"/>
      <c r="D44" s="248"/>
      <c r="E44" s="30"/>
      <c r="F44" s="37"/>
      <c r="G44" s="30"/>
      <c r="H44" s="37"/>
      <c r="I44" s="30"/>
      <c r="J44" s="37"/>
      <c r="K44" s="30"/>
      <c r="L44" s="37"/>
      <c r="M44" s="30"/>
      <c r="N44" s="37"/>
      <c r="O44" s="30"/>
      <c r="P44" s="37"/>
      <c r="Q44" s="30"/>
      <c r="R44" s="37"/>
      <c r="S44" s="30"/>
      <c r="T44" s="37"/>
      <c r="U44" s="30"/>
      <c r="V44" s="37"/>
      <c r="W44" s="30"/>
      <c r="X44" s="37"/>
      <c r="Y44" s="30"/>
      <c r="Z44" s="37"/>
      <c r="AA44" s="30"/>
      <c r="AB44" s="37"/>
      <c r="AC44" s="30"/>
      <c r="AD44" s="37"/>
      <c r="AE44" s="30"/>
      <c r="AF44" s="37"/>
      <c r="AG44" s="30"/>
      <c r="AH44" s="37"/>
      <c r="AI44" s="30"/>
      <c r="AJ44" s="37"/>
      <c r="AK44" s="30"/>
      <c r="AL44" s="37"/>
      <c r="AM44" s="30"/>
      <c r="AN44" s="38"/>
      <c r="AO44" s="10"/>
    </row>
    <row r="45" spans="1:41" s="7" customFormat="1" ht="3.6" customHeight="1" x14ac:dyDescent="0.2">
      <c r="A45" s="10"/>
      <c r="B45" s="119"/>
      <c r="C45" s="248"/>
      <c r="D45" s="248"/>
      <c r="F45" s="35"/>
      <c r="H45" s="35"/>
      <c r="J45" s="35"/>
      <c r="L45" s="35"/>
      <c r="N45" s="35"/>
      <c r="P45" s="35"/>
      <c r="R45" s="35"/>
      <c r="T45" s="35"/>
      <c r="V45" s="35"/>
      <c r="X45" s="35"/>
      <c r="Z45" s="35"/>
      <c r="AB45" s="35"/>
      <c r="AD45" s="35"/>
      <c r="AF45" s="35"/>
      <c r="AH45" s="35"/>
      <c r="AJ45" s="35"/>
      <c r="AL45" s="35"/>
      <c r="AN45" s="8"/>
      <c r="AO45" s="10"/>
    </row>
    <row r="46" spans="1:41" s="7" customFormat="1" ht="3.6" customHeight="1" x14ac:dyDescent="0.2">
      <c r="A46" s="10"/>
      <c r="B46" s="119"/>
      <c r="C46" s="36"/>
      <c r="D46" s="36"/>
      <c r="F46" s="35"/>
      <c r="H46" s="35"/>
      <c r="J46" s="35"/>
      <c r="L46" s="35"/>
      <c r="N46" s="35"/>
      <c r="P46" s="35"/>
      <c r="R46" s="35"/>
      <c r="T46" s="35"/>
      <c r="V46" s="35"/>
      <c r="X46" s="35"/>
      <c r="Z46" s="35"/>
      <c r="AB46" s="35"/>
      <c r="AD46" s="35"/>
      <c r="AF46" s="35"/>
      <c r="AH46" s="35"/>
      <c r="AJ46" s="35"/>
      <c r="AL46" s="35"/>
      <c r="AN46" s="8"/>
      <c r="AO46" s="10"/>
    </row>
    <row r="47" spans="1:41" s="7" customFormat="1" ht="3.6" customHeight="1" x14ac:dyDescent="0.2">
      <c r="A47" s="10"/>
      <c r="B47" s="119"/>
      <c r="C47" s="248">
        <v>550</v>
      </c>
      <c r="D47" s="248"/>
      <c r="F47" s="35"/>
      <c r="H47" s="35"/>
      <c r="J47" s="35"/>
      <c r="L47" s="35"/>
      <c r="N47" s="35"/>
      <c r="P47" s="35"/>
      <c r="R47" s="35"/>
      <c r="T47" s="35"/>
      <c r="V47" s="35"/>
      <c r="X47" s="35"/>
      <c r="Z47" s="35"/>
      <c r="AB47" s="35"/>
      <c r="AD47" s="35"/>
      <c r="AF47" s="35"/>
      <c r="AH47" s="35"/>
      <c r="AJ47" s="35"/>
      <c r="AL47" s="35"/>
      <c r="AN47" s="8"/>
      <c r="AO47" s="10"/>
    </row>
    <row r="48" spans="1:41" s="7" customFormat="1" ht="3.6" customHeight="1" x14ac:dyDescent="0.2">
      <c r="A48" s="10"/>
      <c r="B48" s="119"/>
      <c r="C48" s="248"/>
      <c r="D48" s="248"/>
      <c r="F48" s="35"/>
      <c r="H48" s="35"/>
      <c r="J48" s="35"/>
      <c r="L48" s="35"/>
      <c r="N48" s="35"/>
      <c r="P48" s="35"/>
      <c r="R48" s="35"/>
      <c r="T48" s="35"/>
      <c r="V48" s="35"/>
      <c r="X48" s="35"/>
      <c r="Z48" s="35"/>
      <c r="AB48" s="35"/>
      <c r="AD48" s="35"/>
      <c r="AF48" s="35"/>
      <c r="AH48" s="35"/>
      <c r="AJ48" s="35"/>
      <c r="AL48" s="35"/>
      <c r="AN48" s="8"/>
      <c r="AO48" s="10"/>
    </row>
    <row r="49" spans="1:41" s="7" customFormat="1" ht="3.6" customHeight="1" x14ac:dyDescent="0.2">
      <c r="A49" s="10"/>
      <c r="B49" s="119"/>
      <c r="C49" s="248"/>
      <c r="D49" s="248"/>
      <c r="E49" s="30"/>
      <c r="F49" s="37"/>
      <c r="G49" s="30"/>
      <c r="H49" s="37"/>
      <c r="I49" s="30"/>
      <c r="J49" s="37"/>
      <c r="K49" s="30"/>
      <c r="L49" s="37"/>
      <c r="M49" s="30"/>
      <c r="N49" s="37"/>
      <c r="O49" s="30"/>
      <c r="P49" s="37"/>
      <c r="Q49" s="30"/>
      <c r="R49" s="37"/>
      <c r="S49" s="30"/>
      <c r="T49" s="37"/>
      <c r="U49" s="30"/>
      <c r="V49" s="37"/>
      <c r="W49" s="30"/>
      <c r="X49" s="37"/>
      <c r="Y49" s="30"/>
      <c r="Z49" s="37"/>
      <c r="AA49" s="30"/>
      <c r="AB49" s="37"/>
      <c r="AC49" s="30"/>
      <c r="AD49" s="37"/>
      <c r="AE49" s="30"/>
      <c r="AF49" s="37"/>
      <c r="AG49" s="30"/>
      <c r="AH49" s="37"/>
      <c r="AI49" s="30"/>
      <c r="AJ49" s="37"/>
      <c r="AK49" s="30"/>
      <c r="AL49" s="37"/>
      <c r="AM49" s="30"/>
      <c r="AN49" s="38"/>
      <c r="AO49" s="10"/>
    </row>
    <row r="50" spans="1:41" s="7" customFormat="1" ht="3.6" customHeight="1" x14ac:dyDescent="0.2">
      <c r="A50" s="10"/>
      <c r="B50" s="119"/>
      <c r="C50" s="248"/>
      <c r="D50" s="248"/>
      <c r="F50" s="35"/>
      <c r="H50" s="35"/>
      <c r="J50" s="35"/>
      <c r="L50" s="35"/>
      <c r="N50" s="35"/>
      <c r="P50" s="35"/>
      <c r="R50" s="35"/>
      <c r="T50" s="35"/>
      <c r="V50" s="35"/>
      <c r="X50" s="35"/>
      <c r="Z50" s="35"/>
      <c r="AB50" s="35"/>
      <c r="AD50" s="35"/>
      <c r="AF50" s="35"/>
      <c r="AH50" s="35"/>
      <c r="AJ50" s="35"/>
      <c r="AL50" s="35"/>
      <c r="AN50" s="8"/>
      <c r="AO50" s="10"/>
    </row>
    <row r="51" spans="1:41" s="7" customFormat="1" ht="3.6" customHeight="1" x14ac:dyDescent="0.2">
      <c r="A51" s="10"/>
      <c r="B51" s="119"/>
      <c r="C51" s="36"/>
      <c r="D51" s="36"/>
      <c r="F51" s="35"/>
      <c r="H51" s="35"/>
      <c r="J51" s="35"/>
      <c r="L51" s="35"/>
      <c r="N51" s="35"/>
      <c r="P51" s="35"/>
      <c r="R51" s="35"/>
      <c r="T51" s="35"/>
      <c r="V51" s="35"/>
      <c r="X51" s="35"/>
      <c r="Z51" s="35"/>
      <c r="AB51" s="35"/>
      <c r="AD51" s="35"/>
      <c r="AF51" s="35"/>
      <c r="AH51" s="35"/>
      <c r="AJ51" s="35"/>
      <c r="AL51" s="35"/>
      <c r="AN51" s="8"/>
      <c r="AO51" s="10"/>
    </row>
    <row r="52" spans="1:41" s="7" customFormat="1" ht="3.6" customHeight="1" x14ac:dyDescent="0.2">
      <c r="A52" s="10"/>
      <c r="B52" s="119"/>
      <c r="C52" s="248">
        <v>540</v>
      </c>
      <c r="D52" s="248"/>
      <c r="F52" s="35"/>
      <c r="H52" s="35"/>
      <c r="J52" s="35"/>
      <c r="L52" s="35"/>
      <c r="N52" s="35"/>
      <c r="P52" s="35"/>
      <c r="R52" s="35"/>
      <c r="T52" s="35"/>
      <c r="V52" s="35"/>
      <c r="X52" s="35"/>
      <c r="Z52" s="35"/>
      <c r="AB52" s="35"/>
      <c r="AD52" s="35"/>
      <c r="AF52" s="35"/>
      <c r="AH52" s="35"/>
      <c r="AJ52" s="35"/>
      <c r="AL52" s="35"/>
      <c r="AN52" s="8"/>
      <c r="AO52" s="10"/>
    </row>
    <row r="53" spans="1:41" s="7" customFormat="1" ht="3.6" customHeight="1" x14ac:dyDescent="0.2">
      <c r="A53" s="10"/>
      <c r="B53" s="119"/>
      <c r="C53" s="248"/>
      <c r="D53" s="248"/>
      <c r="F53" s="35"/>
      <c r="H53" s="35"/>
      <c r="J53" s="35"/>
      <c r="L53" s="35"/>
      <c r="N53" s="35"/>
      <c r="P53" s="35"/>
      <c r="R53" s="35"/>
      <c r="T53" s="35"/>
      <c r="V53" s="35"/>
      <c r="X53" s="35"/>
      <c r="Z53" s="35"/>
      <c r="AB53" s="35"/>
      <c r="AD53" s="35"/>
      <c r="AF53" s="35"/>
      <c r="AH53" s="35"/>
      <c r="AJ53" s="35"/>
      <c r="AL53" s="35"/>
      <c r="AN53" s="8"/>
      <c r="AO53" s="10"/>
    </row>
    <row r="54" spans="1:41" s="7" customFormat="1" ht="3.6" customHeight="1" x14ac:dyDescent="0.2">
      <c r="A54" s="10"/>
      <c r="B54" s="119"/>
      <c r="C54" s="248"/>
      <c r="D54" s="248"/>
      <c r="E54" s="30"/>
      <c r="F54" s="37"/>
      <c r="G54" s="30"/>
      <c r="H54" s="37"/>
      <c r="I54" s="30"/>
      <c r="J54" s="37"/>
      <c r="K54" s="30"/>
      <c r="L54" s="37"/>
      <c r="M54" s="30"/>
      <c r="N54" s="37"/>
      <c r="O54" s="30"/>
      <c r="P54" s="37"/>
      <c r="Q54" s="30"/>
      <c r="R54" s="37"/>
      <c r="S54" s="30"/>
      <c r="T54" s="37"/>
      <c r="U54" s="30"/>
      <c r="V54" s="37"/>
      <c r="W54" s="30"/>
      <c r="X54" s="37"/>
      <c r="Y54" s="30"/>
      <c r="Z54" s="37"/>
      <c r="AA54" s="30"/>
      <c r="AB54" s="37"/>
      <c r="AC54" s="30"/>
      <c r="AD54" s="37"/>
      <c r="AE54" s="30"/>
      <c r="AF54" s="37"/>
      <c r="AG54" s="30"/>
      <c r="AH54" s="37"/>
      <c r="AI54" s="30"/>
      <c r="AJ54" s="37"/>
      <c r="AK54" s="30"/>
      <c r="AL54" s="37"/>
      <c r="AM54" s="30"/>
      <c r="AN54" s="38"/>
      <c r="AO54" s="10"/>
    </row>
    <row r="55" spans="1:41" s="7" customFormat="1" ht="3.6" customHeight="1" x14ac:dyDescent="0.2">
      <c r="A55" s="10"/>
      <c r="B55" s="119"/>
      <c r="C55" s="248"/>
      <c r="D55" s="248"/>
      <c r="F55" s="35"/>
      <c r="H55" s="35"/>
      <c r="J55" s="35"/>
      <c r="L55" s="35"/>
      <c r="N55" s="35"/>
      <c r="P55" s="35"/>
      <c r="R55" s="35"/>
      <c r="T55" s="35"/>
      <c r="V55" s="35"/>
      <c r="X55" s="35"/>
      <c r="Z55" s="35"/>
      <c r="AB55" s="35"/>
      <c r="AD55" s="35"/>
      <c r="AF55" s="35"/>
      <c r="AH55" s="35"/>
      <c r="AJ55" s="35"/>
      <c r="AL55" s="35"/>
      <c r="AN55" s="8"/>
      <c r="AO55" s="10"/>
    </row>
    <row r="56" spans="1:41" s="7" customFormat="1" ht="3.6" customHeight="1" x14ac:dyDescent="0.2">
      <c r="A56" s="10"/>
      <c r="B56" s="119"/>
      <c r="C56" s="36"/>
      <c r="D56" s="36"/>
      <c r="F56" s="35"/>
      <c r="H56" s="35"/>
      <c r="J56" s="35"/>
      <c r="L56" s="35"/>
      <c r="N56" s="35"/>
      <c r="P56" s="35"/>
      <c r="R56" s="35"/>
      <c r="T56" s="35"/>
      <c r="V56" s="35"/>
      <c r="X56" s="35"/>
      <c r="Z56" s="35"/>
      <c r="AB56" s="35"/>
      <c r="AD56" s="35"/>
      <c r="AF56" s="35"/>
      <c r="AH56" s="35"/>
      <c r="AJ56" s="35"/>
      <c r="AL56" s="35"/>
      <c r="AN56" s="8"/>
      <c r="AO56" s="10"/>
    </row>
    <row r="57" spans="1:41" s="7" customFormat="1" ht="3.6" customHeight="1" x14ac:dyDescent="0.2">
      <c r="A57" s="10"/>
      <c r="B57" s="119"/>
      <c r="C57" s="248">
        <v>530</v>
      </c>
      <c r="D57" s="248"/>
      <c r="F57" s="35"/>
      <c r="H57" s="35"/>
      <c r="J57" s="35"/>
      <c r="L57" s="35"/>
      <c r="N57" s="35"/>
      <c r="P57" s="35"/>
      <c r="R57" s="35"/>
      <c r="T57" s="35"/>
      <c r="V57" s="35"/>
      <c r="X57" s="35"/>
      <c r="Z57" s="35"/>
      <c r="AB57" s="35"/>
      <c r="AD57" s="35"/>
      <c r="AF57" s="35"/>
      <c r="AH57" s="35"/>
      <c r="AJ57" s="35"/>
      <c r="AL57" s="35"/>
      <c r="AN57" s="8"/>
      <c r="AO57" s="10"/>
    </row>
    <row r="58" spans="1:41" s="7" customFormat="1" ht="3.6" customHeight="1" x14ac:dyDescent="0.2">
      <c r="A58" s="10"/>
      <c r="B58" s="119"/>
      <c r="C58" s="248"/>
      <c r="D58" s="248"/>
      <c r="F58" s="35"/>
      <c r="H58" s="35"/>
      <c r="J58" s="35"/>
      <c r="L58" s="35"/>
      <c r="N58" s="35"/>
      <c r="P58" s="35"/>
      <c r="R58" s="35"/>
      <c r="T58" s="35"/>
      <c r="V58" s="35"/>
      <c r="X58" s="35"/>
      <c r="Z58" s="35"/>
      <c r="AB58" s="35"/>
      <c r="AD58" s="35"/>
      <c r="AF58" s="35"/>
      <c r="AH58" s="35"/>
      <c r="AJ58" s="35"/>
      <c r="AL58" s="35"/>
      <c r="AN58" s="8"/>
      <c r="AO58" s="10"/>
    </row>
    <row r="59" spans="1:41" s="7" customFormat="1" ht="3.6" customHeight="1" x14ac:dyDescent="0.2">
      <c r="A59" s="10"/>
      <c r="B59" s="119"/>
      <c r="C59" s="248"/>
      <c r="D59" s="248"/>
      <c r="E59" s="30"/>
      <c r="F59" s="37"/>
      <c r="G59" s="30"/>
      <c r="H59" s="37"/>
      <c r="I59" s="30"/>
      <c r="J59" s="37"/>
      <c r="K59" s="30"/>
      <c r="L59" s="37"/>
      <c r="M59" s="30"/>
      <c r="N59" s="37"/>
      <c r="O59" s="30"/>
      <c r="P59" s="37"/>
      <c r="Q59" s="30"/>
      <c r="R59" s="37"/>
      <c r="S59" s="30"/>
      <c r="T59" s="37"/>
      <c r="U59" s="30"/>
      <c r="V59" s="37"/>
      <c r="W59" s="30"/>
      <c r="X59" s="37"/>
      <c r="Y59" s="30"/>
      <c r="Z59" s="37"/>
      <c r="AA59" s="30"/>
      <c r="AB59" s="37"/>
      <c r="AC59" s="30"/>
      <c r="AD59" s="37"/>
      <c r="AE59" s="30"/>
      <c r="AF59" s="37"/>
      <c r="AG59" s="30"/>
      <c r="AH59" s="37"/>
      <c r="AI59" s="30"/>
      <c r="AJ59" s="37"/>
      <c r="AK59" s="30"/>
      <c r="AL59" s="37"/>
      <c r="AM59" s="30"/>
      <c r="AN59" s="38"/>
      <c r="AO59" s="10"/>
    </row>
    <row r="60" spans="1:41" s="7" customFormat="1" ht="3.6" customHeight="1" x14ac:dyDescent="0.2">
      <c r="A60" s="10"/>
      <c r="B60" s="119"/>
      <c r="C60" s="248"/>
      <c r="D60" s="248"/>
      <c r="F60" s="35"/>
      <c r="H60" s="35"/>
      <c r="J60" s="35"/>
      <c r="L60" s="35"/>
      <c r="N60" s="35"/>
      <c r="P60" s="35"/>
      <c r="R60" s="35"/>
      <c r="T60" s="35"/>
      <c r="V60" s="35"/>
      <c r="X60" s="35"/>
      <c r="Z60" s="35"/>
      <c r="AB60" s="35"/>
      <c r="AD60" s="35"/>
      <c r="AF60" s="35"/>
      <c r="AH60" s="35"/>
      <c r="AJ60" s="35"/>
      <c r="AL60" s="35"/>
      <c r="AN60" s="8"/>
      <c r="AO60" s="10"/>
    </row>
    <row r="61" spans="1:41" s="7" customFormat="1" ht="3.6" customHeight="1" x14ac:dyDescent="0.2">
      <c r="A61" s="10"/>
      <c r="B61" s="119"/>
      <c r="C61" s="36"/>
      <c r="D61" s="36"/>
      <c r="F61" s="35"/>
      <c r="H61" s="35"/>
      <c r="J61" s="35"/>
      <c r="L61" s="35"/>
      <c r="N61" s="35"/>
      <c r="P61" s="35"/>
      <c r="R61" s="35"/>
      <c r="T61" s="35"/>
      <c r="V61" s="35"/>
      <c r="X61" s="35"/>
      <c r="Z61" s="35"/>
      <c r="AB61" s="35"/>
      <c r="AD61" s="35"/>
      <c r="AF61" s="35"/>
      <c r="AH61" s="35"/>
      <c r="AJ61" s="35"/>
      <c r="AL61" s="35"/>
      <c r="AN61" s="8"/>
      <c r="AO61" s="10"/>
    </row>
    <row r="62" spans="1:41" s="7" customFormat="1" ht="3.6" customHeight="1" x14ac:dyDescent="0.2">
      <c r="A62" s="10"/>
      <c r="B62" s="119"/>
      <c r="C62" s="248">
        <v>520</v>
      </c>
      <c r="D62" s="248"/>
      <c r="F62" s="35"/>
      <c r="H62" s="35"/>
      <c r="J62" s="35"/>
      <c r="L62" s="35"/>
      <c r="N62" s="35"/>
      <c r="P62" s="35"/>
      <c r="R62" s="35"/>
      <c r="T62" s="35"/>
      <c r="V62" s="35"/>
      <c r="X62" s="35"/>
      <c r="Z62" s="35"/>
      <c r="AB62" s="35"/>
      <c r="AD62" s="35"/>
      <c r="AF62" s="35"/>
      <c r="AH62" s="35"/>
      <c r="AJ62" s="35"/>
      <c r="AL62" s="35"/>
      <c r="AN62" s="8"/>
      <c r="AO62" s="10"/>
    </row>
    <row r="63" spans="1:41" s="7" customFormat="1" ht="3.6" customHeight="1" x14ac:dyDescent="0.2">
      <c r="A63" s="10"/>
      <c r="B63" s="119"/>
      <c r="C63" s="248"/>
      <c r="D63" s="248"/>
      <c r="F63" s="35"/>
      <c r="H63" s="35"/>
      <c r="J63" s="35"/>
      <c r="L63" s="35"/>
      <c r="N63" s="35"/>
      <c r="P63" s="35"/>
      <c r="R63" s="35"/>
      <c r="T63" s="35"/>
      <c r="V63" s="35"/>
      <c r="X63" s="35"/>
      <c r="Z63" s="35"/>
      <c r="AB63" s="35"/>
      <c r="AD63" s="35"/>
      <c r="AF63" s="35"/>
      <c r="AH63" s="35"/>
      <c r="AJ63" s="35"/>
      <c r="AL63" s="35"/>
      <c r="AN63" s="8"/>
      <c r="AO63" s="10"/>
    </row>
    <row r="64" spans="1:41" s="7" customFormat="1" ht="3.6" customHeight="1" x14ac:dyDescent="0.2">
      <c r="A64" s="10"/>
      <c r="B64" s="119"/>
      <c r="C64" s="248"/>
      <c r="D64" s="248"/>
      <c r="E64" s="30"/>
      <c r="F64" s="37"/>
      <c r="G64" s="30"/>
      <c r="H64" s="37"/>
      <c r="I64" s="30"/>
      <c r="J64" s="37"/>
      <c r="K64" s="30"/>
      <c r="L64" s="37"/>
      <c r="M64" s="30"/>
      <c r="N64" s="37"/>
      <c r="O64" s="30"/>
      <c r="P64" s="37"/>
      <c r="Q64" s="30"/>
      <c r="R64" s="37"/>
      <c r="S64" s="30"/>
      <c r="T64" s="37"/>
      <c r="U64" s="30"/>
      <c r="V64" s="37"/>
      <c r="W64" s="30"/>
      <c r="X64" s="37"/>
      <c r="Y64" s="30"/>
      <c r="Z64" s="37"/>
      <c r="AA64" s="30"/>
      <c r="AB64" s="37"/>
      <c r="AC64" s="30"/>
      <c r="AD64" s="37"/>
      <c r="AE64" s="30"/>
      <c r="AF64" s="37"/>
      <c r="AG64" s="30"/>
      <c r="AH64" s="37"/>
      <c r="AI64" s="30"/>
      <c r="AJ64" s="37"/>
      <c r="AK64" s="30"/>
      <c r="AL64" s="37"/>
      <c r="AM64" s="30"/>
      <c r="AN64" s="38"/>
      <c r="AO64" s="10"/>
    </row>
    <row r="65" spans="1:41" s="7" customFormat="1" ht="3.6" customHeight="1" x14ac:dyDescent="0.2">
      <c r="A65" s="10"/>
      <c r="B65" s="119"/>
      <c r="C65" s="248"/>
      <c r="D65" s="248"/>
      <c r="F65" s="35"/>
      <c r="H65" s="35"/>
      <c r="J65" s="35"/>
      <c r="L65" s="35"/>
      <c r="N65" s="35"/>
      <c r="P65" s="35"/>
      <c r="R65" s="35"/>
      <c r="T65" s="35"/>
      <c r="V65" s="35"/>
      <c r="X65" s="35"/>
      <c r="Z65" s="35"/>
      <c r="AB65" s="35"/>
      <c r="AD65" s="35"/>
      <c r="AF65" s="35"/>
      <c r="AH65" s="35"/>
      <c r="AJ65" s="35"/>
      <c r="AL65" s="35"/>
      <c r="AN65" s="8"/>
      <c r="AO65" s="10"/>
    </row>
    <row r="66" spans="1:41" s="7" customFormat="1" ht="3.6" customHeight="1" x14ac:dyDescent="0.2">
      <c r="A66" s="10"/>
      <c r="B66" s="119"/>
      <c r="C66" s="39"/>
      <c r="D66" s="39"/>
      <c r="F66" s="35"/>
      <c r="H66" s="35"/>
      <c r="J66" s="35"/>
      <c r="L66" s="35"/>
      <c r="N66" s="35"/>
      <c r="P66" s="35"/>
      <c r="R66" s="35"/>
      <c r="T66" s="35"/>
      <c r="V66" s="35"/>
      <c r="X66" s="35"/>
      <c r="Z66" s="35"/>
      <c r="AB66" s="35"/>
      <c r="AD66" s="35"/>
      <c r="AF66" s="35"/>
      <c r="AH66" s="35"/>
      <c r="AJ66" s="35"/>
      <c r="AL66" s="35"/>
      <c r="AN66" s="8"/>
      <c r="AO66" s="10"/>
    </row>
    <row r="67" spans="1:41" s="7" customFormat="1" ht="3.6" customHeight="1" x14ac:dyDescent="0.2">
      <c r="A67" s="10"/>
      <c r="B67" s="119"/>
      <c r="C67" s="248">
        <v>510</v>
      </c>
      <c r="D67" s="248"/>
      <c r="F67" s="35"/>
      <c r="H67" s="35"/>
      <c r="J67" s="35"/>
      <c r="L67" s="35"/>
      <c r="N67" s="35"/>
      <c r="P67" s="35"/>
      <c r="R67" s="35"/>
      <c r="T67" s="35"/>
      <c r="V67" s="35"/>
      <c r="X67" s="35"/>
      <c r="Z67" s="35"/>
      <c r="AB67" s="35"/>
      <c r="AD67" s="35"/>
      <c r="AF67" s="35"/>
      <c r="AH67" s="35"/>
      <c r="AJ67" s="35"/>
      <c r="AL67" s="35"/>
      <c r="AN67" s="8"/>
      <c r="AO67" s="10"/>
    </row>
    <row r="68" spans="1:41" s="7" customFormat="1" ht="3.6" customHeight="1" x14ac:dyDescent="0.2">
      <c r="A68" s="10"/>
      <c r="B68" s="119"/>
      <c r="C68" s="248"/>
      <c r="D68" s="248"/>
      <c r="F68" s="35"/>
      <c r="H68" s="35"/>
      <c r="J68" s="35"/>
      <c r="L68" s="35"/>
      <c r="N68" s="35"/>
      <c r="P68" s="35"/>
      <c r="R68" s="35"/>
      <c r="T68" s="35"/>
      <c r="V68" s="35"/>
      <c r="X68" s="35"/>
      <c r="Z68" s="35"/>
      <c r="AB68" s="35"/>
      <c r="AD68" s="35"/>
      <c r="AF68" s="35"/>
      <c r="AH68" s="35"/>
      <c r="AJ68" s="35"/>
      <c r="AL68" s="35"/>
      <c r="AN68" s="8"/>
      <c r="AO68" s="10"/>
    </row>
    <row r="69" spans="1:41" s="7" customFormat="1" ht="3.6" customHeight="1" x14ac:dyDescent="0.2">
      <c r="A69" s="10"/>
      <c r="B69" s="119"/>
      <c r="C69" s="248"/>
      <c r="D69" s="248"/>
      <c r="E69" s="30"/>
      <c r="F69" s="37"/>
      <c r="G69" s="30"/>
      <c r="H69" s="37"/>
      <c r="I69" s="30"/>
      <c r="J69" s="37"/>
      <c r="K69" s="30"/>
      <c r="L69" s="37"/>
      <c r="M69" s="30"/>
      <c r="N69" s="37"/>
      <c r="O69" s="30"/>
      <c r="P69" s="37"/>
      <c r="Q69" s="30"/>
      <c r="R69" s="37"/>
      <c r="S69" s="30"/>
      <c r="T69" s="37"/>
      <c r="U69" s="30"/>
      <c r="V69" s="37"/>
      <c r="W69" s="30"/>
      <c r="X69" s="37"/>
      <c r="Y69" s="30"/>
      <c r="Z69" s="37"/>
      <c r="AA69" s="30"/>
      <c r="AB69" s="37"/>
      <c r="AC69" s="30"/>
      <c r="AD69" s="37"/>
      <c r="AE69" s="30"/>
      <c r="AF69" s="37"/>
      <c r="AG69" s="30"/>
      <c r="AH69" s="37"/>
      <c r="AI69" s="30"/>
      <c r="AJ69" s="37"/>
      <c r="AK69" s="30"/>
      <c r="AL69" s="37"/>
      <c r="AM69" s="30"/>
      <c r="AN69" s="38"/>
      <c r="AO69" s="10"/>
    </row>
    <row r="70" spans="1:41" s="7" customFormat="1" ht="3.6" customHeight="1" x14ac:dyDescent="0.2">
      <c r="A70" s="10"/>
      <c r="B70" s="119"/>
      <c r="C70" s="248"/>
      <c r="D70" s="248"/>
      <c r="F70" s="35"/>
      <c r="H70" s="35"/>
      <c r="J70" s="35"/>
      <c r="L70" s="35"/>
      <c r="N70" s="35"/>
      <c r="P70" s="35"/>
      <c r="R70" s="35"/>
      <c r="T70" s="35"/>
      <c r="V70" s="35"/>
      <c r="X70" s="35"/>
      <c r="Z70" s="35"/>
      <c r="AB70" s="35"/>
      <c r="AD70" s="35"/>
      <c r="AF70" s="35"/>
      <c r="AH70" s="35"/>
      <c r="AJ70" s="35"/>
      <c r="AL70" s="35"/>
      <c r="AN70" s="8"/>
      <c r="AO70" s="10"/>
    </row>
    <row r="71" spans="1:41" s="7" customFormat="1" ht="3.6" customHeight="1" x14ac:dyDescent="0.2">
      <c r="A71" s="10"/>
      <c r="B71" s="119"/>
      <c r="C71" s="39"/>
      <c r="D71" s="39"/>
      <c r="F71" s="35"/>
      <c r="H71" s="35"/>
      <c r="J71" s="35"/>
      <c r="L71" s="35"/>
      <c r="N71" s="35"/>
      <c r="P71" s="35"/>
      <c r="R71" s="35"/>
      <c r="T71" s="35"/>
      <c r="V71" s="35"/>
      <c r="X71" s="35"/>
      <c r="Z71" s="35"/>
      <c r="AB71" s="35"/>
      <c r="AD71" s="35"/>
      <c r="AF71" s="35"/>
      <c r="AH71" s="35"/>
      <c r="AJ71" s="35"/>
      <c r="AL71" s="35"/>
      <c r="AN71" s="8"/>
      <c r="AO71" s="10"/>
    </row>
    <row r="72" spans="1:41" s="7" customFormat="1" ht="3.6" customHeight="1" x14ac:dyDescent="0.2">
      <c r="A72" s="10"/>
      <c r="B72" s="119"/>
      <c r="C72" s="248">
        <v>500</v>
      </c>
      <c r="D72" s="248"/>
      <c r="F72" s="35"/>
      <c r="H72" s="35"/>
      <c r="J72" s="35"/>
      <c r="L72" s="35"/>
      <c r="N72" s="35"/>
      <c r="P72" s="35"/>
      <c r="R72" s="35"/>
      <c r="T72" s="35"/>
      <c r="V72" s="35"/>
      <c r="X72" s="35"/>
      <c r="Z72" s="35"/>
      <c r="AB72" s="35"/>
      <c r="AD72" s="35"/>
      <c r="AF72" s="35"/>
      <c r="AH72" s="35"/>
      <c r="AJ72" s="35"/>
      <c r="AL72" s="35"/>
      <c r="AN72" s="8"/>
      <c r="AO72" s="10"/>
    </row>
    <row r="73" spans="1:41" s="7" customFormat="1" ht="3.6" customHeight="1" x14ac:dyDescent="0.2">
      <c r="A73" s="10"/>
      <c r="B73" s="119"/>
      <c r="C73" s="248"/>
      <c r="D73" s="248"/>
      <c r="F73" s="35"/>
      <c r="H73" s="35"/>
      <c r="J73" s="35"/>
      <c r="L73" s="35"/>
      <c r="N73" s="35"/>
      <c r="P73" s="35"/>
      <c r="R73" s="35"/>
      <c r="T73" s="35"/>
      <c r="V73" s="35"/>
      <c r="X73" s="35"/>
      <c r="Z73" s="35"/>
      <c r="AB73" s="35"/>
      <c r="AD73" s="35"/>
      <c r="AF73" s="35"/>
      <c r="AH73" s="35"/>
      <c r="AJ73" s="35"/>
      <c r="AL73" s="35"/>
      <c r="AN73" s="8"/>
      <c r="AO73" s="10"/>
    </row>
    <row r="74" spans="1:41" s="7" customFormat="1" ht="3.6" customHeight="1" x14ac:dyDescent="0.2">
      <c r="A74" s="10"/>
      <c r="B74" s="119"/>
      <c r="C74" s="248"/>
      <c r="D74" s="248"/>
      <c r="E74" s="30"/>
      <c r="F74" s="37"/>
      <c r="G74" s="30"/>
      <c r="H74" s="37"/>
      <c r="I74" s="30"/>
      <c r="J74" s="37"/>
      <c r="K74" s="30"/>
      <c r="L74" s="37"/>
      <c r="M74" s="30"/>
      <c r="N74" s="37"/>
      <c r="O74" s="30"/>
      <c r="P74" s="37"/>
      <c r="Q74" s="30"/>
      <c r="R74" s="37"/>
      <c r="S74" s="30"/>
      <c r="T74" s="37"/>
      <c r="U74" s="30"/>
      <c r="V74" s="37"/>
      <c r="W74" s="30"/>
      <c r="X74" s="37"/>
      <c r="Y74" s="30"/>
      <c r="Z74" s="37"/>
      <c r="AA74" s="30"/>
      <c r="AB74" s="37"/>
      <c r="AC74" s="30"/>
      <c r="AD74" s="37"/>
      <c r="AE74" s="30"/>
      <c r="AF74" s="37"/>
      <c r="AG74" s="30"/>
      <c r="AH74" s="37"/>
      <c r="AI74" s="30"/>
      <c r="AJ74" s="37"/>
      <c r="AK74" s="30"/>
      <c r="AL74" s="37"/>
      <c r="AM74" s="30"/>
      <c r="AN74" s="38"/>
      <c r="AO74" s="10"/>
    </row>
    <row r="75" spans="1:41" s="7" customFormat="1" ht="3.6" customHeight="1" x14ac:dyDescent="0.2">
      <c r="A75" s="10"/>
      <c r="B75" s="119"/>
      <c r="C75" s="248"/>
      <c r="D75" s="248"/>
      <c r="F75" s="35"/>
      <c r="H75" s="35"/>
      <c r="J75" s="35"/>
      <c r="L75" s="35"/>
      <c r="N75" s="35"/>
      <c r="P75" s="35"/>
      <c r="R75" s="35"/>
      <c r="T75" s="35"/>
      <c r="V75" s="35"/>
      <c r="X75" s="35"/>
      <c r="Z75" s="35"/>
      <c r="AB75" s="35"/>
      <c r="AD75" s="35"/>
      <c r="AF75" s="35"/>
      <c r="AH75" s="35"/>
      <c r="AJ75" s="35"/>
      <c r="AL75" s="35"/>
      <c r="AN75" s="8"/>
      <c r="AO75" s="10"/>
    </row>
    <row r="76" spans="1:41" s="7" customFormat="1" ht="3.6" customHeight="1" x14ac:dyDescent="0.2">
      <c r="A76" s="10"/>
      <c r="B76" s="119"/>
      <c r="C76" s="39"/>
      <c r="D76" s="39"/>
      <c r="F76" s="35"/>
      <c r="H76" s="35"/>
      <c r="J76" s="35"/>
      <c r="L76" s="35"/>
      <c r="N76" s="35"/>
      <c r="P76" s="35"/>
      <c r="R76" s="35"/>
      <c r="T76" s="35"/>
      <c r="V76" s="35"/>
      <c r="X76" s="35"/>
      <c r="Z76" s="35"/>
      <c r="AB76" s="35"/>
      <c r="AD76" s="35"/>
      <c r="AF76" s="35"/>
      <c r="AH76" s="35"/>
      <c r="AJ76" s="35"/>
      <c r="AL76" s="35"/>
      <c r="AN76" s="8"/>
      <c r="AO76" s="10"/>
    </row>
    <row r="77" spans="1:41" s="7" customFormat="1" ht="3.6" customHeight="1" x14ac:dyDescent="0.2">
      <c r="A77" s="10"/>
      <c r="B77" s="119"/>
      <c r="C77" s="248">
        <v>490</v>
      </c>
      <c r="D77" s="248"/>
      <c r="F77" s="35"/>
      <c r="H77" s="35"/>
      <c r="J77" s="35"/>
      <c r="L77" s="35"/>
      <c r="N77" s="35"/>
      <c r="P77" s="35"/>
      <c r="R77" s="35"/>
      <c r="T77" s="35"/>
      <c r="V77" s="35"/>
      <c r="X77" s="35"/>
      <c r="Z77" s="35"/>
      <c r="AB77" s="35"/>
      <c r="AD77" s="35"/>
      <c r="AF77" s="35"/>
      <c r="AH77" s="35"/>
      <c r="AJ77" s="35"/>
      <c r="AL77" s="35"/>
      <c r="AN77" s="8"/>
      <c r="AO77" s="10"/>
    </row>
    <row r="78" spans="1:41" s="7" customFormat="1" ht="3.6" customHeight="1" x14ac:dyDescent="0.2">
      <c r="A78" s="10"/>
      <c r="B78" s="119"/>
      <c r="C78" s="248"/>
      <c r="D78" s="248"/>
      <c r="F78" s="35"/>
      <c r="H78" s="35"/>
      <c r="J78" s="35"/>
      <c r="L78" s="35"/>
      <c r="N78" s="35"/>
      <c r="P78" s="35"/>
      <c r="R78" s="35"/>
      <c r="T78" s="35"/>
      <c r="V78" s="35"/>
      <c r="X78" s="35"/>
      <c r="Z78" s="35"/>
      <c r="AB78" s="35"/>
      <c r="AD78" s="35"/>
      <c r="AF78" s="35"/>
      <c r="AH78" s="35"/>
      <c r="AJ78" s="35"/>
      <c r="AL78" s="35"/>
      <c r="AN78" s="8"/>
      <c r="AO78" s="10"/>
    </row>
    <row r="79" spans="1:41" s="7" customFormat="1" ht="3.6" customHeight="1" x14ac:dyDescent="0.2">
      <c r="A79" s="10"/>
      <c r="B79" s="119"/>
      <c r="C79" s="248"/>
      <c r="D79" s="248"/>
      <c r="E79" s="30"/>
      <c r="F79" s="37"/>
      <c r="G79" s="30"/>
      <c r="H79" s="37"/>
      <c r="I79" s="30"/>
      <c r="J79" s="37"/>
      <c r="K79" s="30"/>
      <c r="L79" s="37"/>
      <c r="M79" s="30"/>
      <c r="N79" s="37"/>
      <c r="O79" s="30"/>
      <c r="P79" s="37"/>
      <c r="Q79" s="30"/>
      <c r="R79" s="37"/>
      <c r="S79" s="30"/>
      <c r="T79" s="37"/>
      <c r="U79" s="30"/>
      <c r="V79" s="37"/>
      <c r="W79" s="30"/>
      <c r="X79" s="37"/>
      <c r="Y79" s="30"/>
      <c r="Z79" s="37"/>
      <c r="AA79" s="30"/>
      <c r="AB79" s="37"/>
      <c r="AC79" s="30"/>
      <c r="AD79" s="37"/>
      <c r="AE79" s="30"/>
      <c r="AF79" s="37"/>
      <c r="AG79" s="30"/>
      <c r="AH79" s="37"/>
      <c r="AI79" s="30"/>
      <c r="AJ79" s="37"/>
      <c r="AK79" s="30"/>
      <c r="AL79" s="37"/>
      <c r="AM79" s="30"/>
      <c r="AN79" s="38"/>
      <c r="AO79" s="10"/>
    </row>
    <row r="80" spans="1:41" s="7" customFormat="1" ht="3.6" customHeight="1" x14ac:dyDescent="0.2">
      <c r="A80" s="10"/>
      <c r="B80" s="119"/>
      <c r="C80" s="248"/>
      <c r="D80" s="248"/>
      <c r="F80" s="35"/>
      <c r="H80" s="35"/>
      <c r="J80" s="35"/>
      <c r="L80" s="35"/>
      <c r="N80" s="35"/>
      <c r="P80" s="35"/>
      <c r="R80" s="35"/>
      <c r="T80" s="35"/>
      <c r="V80" s="35"/>
      <c r="X80" s="35"/>
      <c r="Z80" s="35"/>
      <c r="AB80" s="35"/>
      <c r="AD80" s="35"/>
      <c r="AF80" s="35"/>
      <c r="AH80" s="35"/>
      <c r="AJ80" s="35"/>
      <c r="AL80" s="35"/>
      <c r="AN80" s="8"/>
      <c r="AO80" s="10"/>
    </row>
    <row r="81" spans="1:41" s="7" customFormat="1" ht="3.6" customHeight="1" x14ac:dyDescent="0.2">
      <c r="A81" s="10"/>
      <c r="B81" s="119"/>
      <c r="C81" s="39"/>
      <c r="D81" s="39"/>
      <c r="F81" s="35"/>
      <c r="H81" s="35"/>
      <c r="J81" s="35"/>
      <c r="L81" s="35"/>
      <c r="N81" s="35"/>
      <c r="P81" s="35"/>
      <c r="R81" s="35"/>
      <c r="T81" s="35"/>
      <c r="V81" s="35"/>
      <c r="X81" s="35"/>
      <c r="Z81" s="35"/>
      <c r="AB81" s="35"/>
      <c r="AD81" s="35"/>
      <c r="AF81" s="35"/>
      <c r="AH81" s="35"/>
      <c r="AJ81" s="35"/>
      <c r="AL81" s="35"/>
      <c r="AN81" s="8"/>
      <c r="AO81" s="10"/>
    </row>
    <row r="82" spans="1:41" s="7" customFormat="1" ht="3.6" customHeight="1" x14ac:dyDescent="0.2">
      <c r="A82" s="10"/>
      <c r="B82" s="119"/>
      <c r="C82" s="248">
        <v>480</v>
      </c>
      <c r="D82" s="248"/>
      <c r="F82" s="35"/>
      <c r="H82" s="35"/>
      <c r="J82" s="35"/>
      <c r="L82" s="35"/>
      <c r="N82" s="35"/>
      <c r="P82" s="35"/>
      <c r="R82" s="35"/>
      <c r="T82" s="35"/>
      <c r="V82" s="35"/>
      <c r="X82" s="35"/>
      <c r="Z82" s="35"/>
      <c r="AB82" s="35"/>
      <c r="AD82" s="35"/>
      <c r="AF82" s="35"/>
      <c r="AH82" s="35"/>
      <c r="AJ82" s="35"/>
      <c r="AL82" s="35"/>
      <c r="AN82" s="8"/>
      <c r="AO82" s="10"/>
    </row>
    <row r="83" spans="1:41" s="7" customFormat="1" ht="3.6" customHeight="1" x14ac:dyDescent="0.2">
      <c r="A83" s="10"/>
      <c r="B83" s="119"/>
      <c r="C83" s="248"/>
      <c r="D83" s="248"/>
      <c r="F83" s="35"/>
      <c r="H83" s="35"/>
      <c r="J83" s="35"/>
      <c r="L83" s="35"/>
      <c r="N83" s="35"/>
      <c r="P83" s="35"/>
      <c r="R83" s="35"/>
      <c r="T83" s="35"/>
      <c r="V83" s="35"/>
      <c r="X83" s="35"/>
      <c r="Z83" s="35"/>
      <c r="AB83" s="35"/>
      <c r="AD83" s="35"/>
      <c r="AF83" s="35"/>
      <c r="AH83" s="35"/>
      <c r="AJ83" s="35"/>
      <c r="AL83" s="35"/>
      <c r="AN83" s="8"/>
      <c r="AO83" s="10"/>
    </row>
    <row r="84" spans="1:41" s="7" customFormat="1" ht="3.6" customHeight="1" x14ac:dyDescent="0.2">
      <c r="A84" s="10"/>
      <c r="B84" s="119"/>
      <c r="C84" s="248"/>
      <c r="D84" s="248"/>
      <c r="E84" s="30"/>
      <c r="F84" s="37"/>
      <c r="G84" s="30"/>
      <c r="H84" s="37"/>
      <c r="I84" s="30"/>
      <c r="J84" s="37"/>
      <c r="K84" s="30"/>
      <c r="L84" s="37"/>
      <c r="M84" s="30"/>
      <c r="N84" s="37"/>
      <c r="O84" s="30"/>
      <c r="P84" s="37"/>
      <c r="Q84" s="30"/>
      <c r="R84" s="37"/>
      <c r="S84" s="30"/>
      <c r="T84" s="37"/>
      <c r="U84" s="30"/>
      <c r="V84" s="37"/>
      <c r="W84" s="30"/>
      <c r="X84" s="37"/>
      <c r="Y84" s="30"/>
      <c r="Z84" s="37"/>
      <c r="AA84" s="30"/>
      <c r="AB84" s="37"/>
      <c r="AC84" s="30"/>
      <c r="AD84" s="37"/>
      <c r="AE84" s="30"/>
      <c r="AF84" s="37"/>
      <c r="AG84" s="30"/>
      <c r="AH84" s="37"/>
      <c r="AI84" s="30"/>
      <c r="AJ84" s="37"/>
      <c r="AK84" s="30"/>
      <c r="AL84" s="37"/>
      <c r="AM84" s="30"/>
      <c r="AN84" s="38"/>
      <c r="AO84" s="10"/>
    </row>
    <row r="85" spans="1:41" s="7" customFormat="1" ht="3.6" customHeight="1" x14ac:dyDescent="0.2">
      <c r="A85" s="10"/>
      <c r="B85" s="119"/>
      <c r="C85" s="248"/>
      <c r="D85" s="248"/>
      <c r="F85" s="35"/>
      <c r="H85" s="35"/>
      <c r="J85" s="35"/>
      <c r="L85" s="35"/>
      <c r="N85" s="35"/>
      <c r="P85" s="35"/>
      <c r="R85" s="35"/>
      <c r="T85" s="35"/>
      <c r="V85" s="35"/>
      <c r="X85" s="35"/>
      <c r="Z85" s="35"/>
      <c r="AB85" s="35"/>
      <c r="AD85" s="35"/>
      <c r="AF85" s="35"/>
      <c r="AH85" s="35"/>
      <c r="AJ85" s="35"/>
      <c r="AL85" s="35"/>
      <c r="AN85" s="8"/>
      <c r="AO85" s="10"/>
    </row>
    <row r="86" spans="1:41" s="7" customFormat="1" ht="3.6" customHeight="1" x14ac:dyDescent="0.2">
      <c r="A86" s="10"/>
      <c r="B86" s="119"/>
      <c r="C86" s="39"/>
      <c r="D86" s="39"/>
      <c r="F86" s="35"/>
      <c r="H86" s="35"/>
      <c r="J86" s="35"/>
      <c r="L86" s="35"/>
      <c r="N86" s="35"/>
      <c r="P86" s="35"/>
      <c r="R86" s="35"/>
      <c r="T86" s="35"/>
      <c r="V86" s="35"/>
      <c r="X86" s="35"/>
      <c r="Z86" s="35"/>
      <c r="AB86" s="35"/>
      <c r="AD86" s="35"/>
      <c r="AF86" s="35"/>
      <c r="AH86" s="35"/>
      <c r="AJ86" s="35"/>
      <c r="AL86" s="35"/>
      <c r="AN86" s="8"/>
      <c r="AO86" s="10"/>
    </row>
    <row r="87" spans="1:41" s="7" customFormat="1" ht="3.6" customHeight="1" x14ac:dyDescent="0.2">
      <c r="A87" s="10"/>
      <c r="B87" s="119"/>
      <c r="C87" s="248">
        <v>470</v>
      </c>
      <c r="D87" s="248"/>
      <c r="F87" s="35"/>
      <c r="H87" s="35"/>
      <c r="J87" s="35"/>
      <c r="L87" s="35"/>
      <c r="N87" s="35"/>
      <c r="P87" s="35"/>
      <c r="R87" s="35"/>
      <c r="T87" s="35"/>
      <c r="V87" s="35"/>
      <c r="X87" s="35"/>
      <c r="Z87" s="35"/>
      <c r="AB87" s="35"/>
      <c r="AD87" s="35"/>
      <c r="AF87" s="35"/>
      <c r="AH87" s="35"/>
      <c r="AJ87" s="35"/>
      <c r="AL87" s="35"/>
      <c r="AN87" s="8"/>
      <c r="AO87" s="10"/>
    </row>
    <row r="88" spans="1:41" s="7" customFormat="1" ht="3" customHeight="1" x14ac:dyDescent="0.2">
      <c r="A88" s="10"/>
      <c r="B88" s="119"/>
      <c r="C88" s="248"/>
      <c r="D88" s="248"/>
      <c r="F88" s="35"/>
      <c r="H88" s="35"/>
      <c r="J88" s="35"/>
      <c r="L88" s="35"/>
      <c r="N88" s="35"/>
      <c r="P88" s="35"/>
      <c r="R88" s="35"/>
      <c r="T88" s="35"/>
      <c r="V88" s="35"/>
      <c r="X88" s="35"/>
      <c r="Z88" s="35"/>
      <c r="AB88" s="35"/>
      <c r="AD88" s="35"/>
      <c r="AF88" s="35"/>
      <c r="AH88" s="35"/>
      <c r="AJ88" s="35"/>
      <c r="AL88" s="35"/>
      <c r="AN88" s="8"/>
      <c r="AO88" s="10"/>
    </row>
    <row r="89" spans="1:41" s="7" customFormat="1" ht="3.6" customHeight="1" x14ac:dyDescent="0.2">
      <c r="A89" s="10"/>
      <c r="B89" s="119"/>
      <c r="C89" s="248"/>
      <c r="D89" s="248"/>
      <c r="E89" s="30"/>
      <c r="F89" s="37"/>
      <c r="G89" s="30"/>
      <c r="H89" s="37"/>
      <c r="I89" s="30"/>
      <c r="J89" s="37"/>
      <c r="K89" s="30"/>
      <c r="L89" s="37"/>
      <c r="M89" s="30"/>
      <c r="N89" s="37"/>
      <c r="O89" s="30"/>
      <c r="P89" s="37"/>
      <c r="Q89" s="30"/>
      <c r="R89" s="37"/>
      <c r="S89" s="30"/>
      <c r="T89" s="37"/>
      <c r="U89" s="30"/>
      <c r="V89" s="37"/>
      <c r="W89" s="30"/>
      <c r="X89" s="37"/>
      <c r="Y89" s="30"/>
      <c r="Z89" s="37"/>
      <c r="AA89" s="30"/>
      <c r="AB89" s="37"/>
      <c r="AC89" s="30"/>
      <c r="AD89" s="37"/>
      <c r="AE89" s="30"/>
      <c r="AF89" s="37"/>
      <c r="AG89" s="30"/>
      <c r="AH89" s="37"/>
      <c r="AI89" s="30"/>
      <c r="AJ89" s="37"/>
      <c r="AK89" s="30"/>
      <c r="AL89" s="37"/>
      <c r="AM89" s="30"/>
      <c r="AN89" s="38"/>
      <c r="AO89" s="10"/>
    </row>
    <row r="90" spans="1:41" s="7" customFormat="1" ht="3.6" customHeight="1" x14ac:dyDescent="0.2">
      <c r="A90" s="10"/>
      <c r="B90" s="119"/>
      <c r="C90" s="248"/>
      <c r="D90" s="248"/>
      <c r="F90" s="35"/>
      <c r="H90" s="35"/>
      <c r="J90" s="35"/>
      <c r="L90" s="35"/>
      <c r="N90" s="35"/>
      <c r="P90" s="35"/>
      <c r="R90" s="35"/>
      <c r="T90" s="35"/>
      <c r="V90" s="35"/>
      <c r="X90" s="35"/>
      <c r="Z90" s="35"/>
      <c r="AB90" s="35"/>
      <c r="AD90" s="35"/>
      <c r="AF90" s="35"/>
      <c r="AH90" s="35"/>
      <c r="AJ90" s="35"/>
      <c r="AL90" s="35"/>
      <c r="AN90" s="8"/>
      <c r="AO90" s="10"/>
    </row>
    <row r="91" spans="1:41" s="7" customFormat="1" ht="3.6" customHeight="1" x14ac:dyDescent="0.2">
      <c r="A91" s="10"/>
      <c r="B91" s="119"/>
      <c r="C91" s="39"/>
      <c r="D91" s="39"/>
      <c r="F91" s="35"/>
      <c r="H91" s="35"/>
      <c r="J91" s="35"/>
      <c r="L91" s="35"/>
      <c r="N91" s="35"/>
      <c r="P91" s="35"/>
      <c r="R91" s="35"/>
      <c r="T91" s="35"/>
      <c r="V91" s="35"/>
      <c r="X91" s="35"/>
      <c r="Z91" s="35"/>
      <c r="AB91" s="35"/>
      <c r="AD91" s="35"/>
      <c r="AF91" s="35"/>
      <c r="AH91" s="35"/>
      <c r="AJ91" s="35"/>
      <c r="AL91" s="35"/>
      <c r="AN91" s="8"/>
      <c r="AO91" s="10"/>
    </row>
    <row r="92" spans="1:41" s="7" customFormat="1" ht="3.6" customHeight="1" x14ac:dyDescent="0.2">
      <c r="A92" s="10"/>
      <c r="B92" s="119"/>
      <c r="C92" s="248">
        <v>460</v>
      </c>
      <c r="D92" s="248"/>
      <c r="F92" s="35"/>
      <c r="H92" s="35"/>
      <c r="J92" s="35"/>
      <c r="L92" s="35"/>
      <c r="N92" s="35"/>
      <c r="P92" s="35"/>
      <c r="R92" s="35"/>
      <c r="T92" s="35"/>
      <c r="V92" s="35"/>
      <c r="X92" s="35"/>
      <c r="Z92" s="35"/>
      <c r="AB92" s="35"/>
      <c r="AD92" s="35"/>
      <c r="AF92" s="35"/>
      <c r="AH92" s="35"/>
      <c r="AJ92" s="35"/>
      <c r="AL92" s="35"/>
      <c r="AN92" s="8"/>
      <c r="AO92" s="10"/>
    </row>
    <row r="93" spans="1:41" s="7" customFormat="1" ht="3.6" customHeight="1" x14ac:dyDescent="0.2">
      <c r="A93" s="10"/>
      <c r="B93" s="119"/>
      <c r="C93" s="248"/>
      <c r="D93" s="248"/>
      <c r="F93" s="35"/>
      <c r="H93" s="35"/>
      <c r="J93" s="35"/>
      <c r="L93" s="35"/>
      <c r="N93" s="35"/>
      <c r="P93" s="35"/>
      <c r="R93" s="35"/>
      <c r="T93" s="35"/>
      <c r="V93" s="35"/>
      <c r="X93" s="35"/>
      <c r="Z93" s="35"/>
      <c r="AB93" s="35"/>
      <c r="AD93" s="35"/>
      <c r="AF93" s="35"/>
      <c r="AH93" s="35"/>
      <c r="AJ93" s="35"/>
      <c r="AL93" s="35"/>
      <c r="AN93" s="8"/>
      <c r="AO93" s="10"/>
    </row>
    <row r="94" spans="1:41" s="7" customFormat="1" ht="3.6" customHeight="1" x14ac:dyDescent="0.2">
      <c r="A94" s="10"/>
      <c r="B94" s="119"/>
      <c r="C94" s="248"/>
      <c r="D94" s="248"/>
      <c r="E94" s="30"/>
      <c r="F94" s="37"/>
      <c r="G94" s="30"/>
      <c r="H94" s="37"/>
      <c r="I94" s="30"/>
      <c r="J94" s="37"/>
      <c r="K94" s="30"/>
      <c r="L94" s="37"/>
      <c r="M94" s="30"/>
      <c r="N94" s="37"/>
      <c r="O94" s="30"/>
      <c r="P94" s="37"/>
      <c r="Q94" s="30"/>
      <c r="R94" s="37"/>
      <c r="S94" s="30"/>
      <c r="T94" s="37"/>
      <c r="U94" s="30"/>
      <c r="V94" s="37"/>
      <c r="W94" s="30"/>
      <c r="X94" s="37"/>
      <c r="Y94" s="30"/>
      <c r="Z94" s="37"/>
      <c r="AA94" s="30"/>
      <c r="AB94" s="37"/>
      <c r="AC94" s="30"/>
      <c r="AD94" s="37"/>
      <c r="AE94" s="30"/>
      <c r="AF94" s="37"/>
      <c r="AG94" s="30"/>
      <c r="AH94" s="37"/>
      <c r="AI94" s="30"/>
      <c r="AJ94" s="37"/>
      <c r="AK94" s="30"/>
      <c r="AL94" s="37"/>
      <c r="AM94" s="30"/>
      <c r="AN94" s="38"/>
      <c r="AO94" s="10"/>
    </row>
    <row r="95" spans="1:41" s="7" customFormat="1" ht="3.6" customHeight="1" x14ac:dyDescent="0.2">
      <c r="A95" s="10"/>
      <c r="B95" s="119"/>
      <c r="C95" s="248"/>
      <c r="D95" s="248"/>
      <c r="F95" s="35"/>
      <c r="H95" s="35"/>
      <c r="J95" s="35"/>
      <c r="L95" s="35"/>
      <c r="N95" s="35"/>
      <c r="P95" s="35"/>
      <c r="R95" s="35"/>
      <c r="T95" s="35"/>
      <c r="V95" s="35"/>
      <c r="X95" s="35"/>
      <c r="Z95" s="35"/>
      <c r="AB95" s="35"/>
      <c r="AD95" s="35"/>
      <c r="AF95" s="35"/>
      <c r="AH95" s="35"/>
      <c r="AJ95" s="35"/>
      <c r="AL95" s="35"/>
      <c r="AN95" s="8"/>
      <c r="AO95" s="10"/>
    </row>
    <row r="96" spans="1:41" s="7" customFormat="1" ht="3.6" customHeight="1" x14ac:dyDescent="0.2">
      <c r="A96" s="10"/>
      <c r="B96" s="119"/>
      <c r="C96" s="39"/>
      <c r="D96" s="39"/>
      <c r="F96" s="35"/>
      <c r="H96" s="35"/>
      <c r="J96" s="35"/>
      <c r="L96" s="35"/>
      <c r="N96" s="35"/>
      <c r="P96" s="35"/>
      <c r="R96" s="35"/>
      <c r="T96" s="35"/>
      <c r="V96" s="35"/>
      <c r="X96" s="35"/>
      <c r="Z96" s="35"/>
      <c r="AB96" s="35"/>
      <c r="AD96" s="35"/>
      <c r="AF96" s="35"/>
      <c r="AH96" s="35"/>
      <c r="AJ96" s="35"/>
      <c r="AL96" s="35"/>
      <c r="AN96" s="8"/>
      <c r="AO96" s="10"/>
    </row>
    <row r="97" spans="1:41" s="7" customFormat="1" ht="3.6" customHeight="1" x14ac:dyDescent="0.2">
      <c r="A97" s="10"/>
      <c r="B97" s="119"/>
      <c r="C97" s="248">
        <v>450</v>
      </c>
      <c r="D97" s="248"/>
      <c r="F97" s="35"/>
      <c r="H97" s="35"/>
      <c r="J97" s="35"/>
      <c r="L97" s="35"/>
      <c r="N97" s="35"/>
      <c r="P97" s="35"/>
      <c r="R97" s="35"/>
      <c r="T97" s="35"/>
      <c r="V97" s="35"/>
      <c r="X97" s="35"/>
      <c r="Z97" s="35"/>
      <c r="AB97" s="35"/>
      <c r="AD97" s="35"/>
      <c r="AF97" s="35"/>
      <c r="AH97" s="35"/>
      <c r="AJ97" s="35"/>
      <c r="AL97" s="35"/>
      <c r="AN97" s="8"/>
      <c r="AO97" s="10"/>
    </row>
    <row r="98" spans="1:41" s="7" customFormat="1" ht="3.6" customHeight="1" x14ac:dyDescent="0.2">
      <c r="A98" s="10"/>
      <c r="B98" s="119"/>
      <c r="C98" s="248"/>
      <c r="D98" s="248"/>
      <c r="F98" s="35"/>
      <c r="H98" s="35"/>
      <c r="J98" s="35"/>
      <c r="L98" s="35"/>
      <c r="N98" s="35"/>
      <c r="P98" s="35"/>
      <c r="R98" s="35"/>
      <c r="T98" s="35"/>
      <c r="V98" s="35"/>
      <c r="X98" s="35"/>
      <c r="Z98" s="35"/>
      <c r="AB98" s="35"/>
      <c r="AD98" s="35"/>
      <c r="AF98" s="35"/>
      <c r="AH98" s="35"/>
      <c r="AJ98" s="35"/>
      <c r="AL98" s="35"/>
      <c r="AN98" s="8"/>
      <c r="AO98" s="10"/>
    </row>
    <row r="99" spans="1:41" s="7" customFormat="1" ht="3.6" customHeight="1" x14ac:dyDescent="0.2">
      <c r="A99" s="10"/>
      <c r="B99" s="119"/>
      <c r="C99" s="248"/>
      <c r="D99" s="248"/>
      <c r="E99" s="30"/>
      <c r="F99" s="37"/>
      <c r="G99" s="30"/>
      <c r="H99" s="37"/>
      <c r="I99" s="30"/>
      <c r="J99" s="37"/>
      <c r="K99" s="30"/>
      <c r="L99" s="37"/>
      <c r="M99" s="30"/>
      <c r="N99" s="37"/>
      <c r="O99" s="30"/>
      <c r="P99" s="37"/>
      <c r="Q99" s="30"/>
      <c r="R99" s="37"/>
      <c r="S99" s="30"/>
      <c r="T99" s="37"/>
      <c r="U99" s="30"/>
      <c r="V99" s="37"/>
      <c r="W99" s="30"/>
      <c r="X99" s="37"/>
      <c r="Y99" s="30"/>
      <c r="Z99" s="37"/>
      <c r="AA99" s="30"/>
      <c r="AB99" s="37"/>
      <c r="AC99" s="30"/>
      <c r="AD99" s="37"/>
      <c r="AE99" s="30"/>
      <c r="AF99" s="37"/>
      <c r="AG99" s="30"/>
      <c r="AH99" s="37"/>
      <c r="AI99" s="30"/>
      <c r="AJ99" s="37"/>
      <c r="AK99" s="30"/>
      <c r="AL99" s="37"/>
      <c r="AM99" s="30"/>
      <c r="AN99" s="38"/>
      <c r="AO99" s="10"/>
    </row>
    <row r="100" spans="1:41" s="7" customFormat="1" ht="3.6" customHeight="1" x14ac:dyDescent="0.2">
      <c r="A100" s="10"/>
      <c r="B100" s="119"/>
      <c r="C100" s="248"/>
      <c r="D100" s="248"/>
      <c r="F100" s="35"/>
      <c r="H100" s="35"/>
      <c r="J100" s="35"/>
      <c r="L100" s="35"/>
      <c r="N100" s="35"/>
      <c r="P100" s="35"/>
      <c r="R100" s="35"/>
      <c r="T100" s="35"/>
      <c r="V100" s="35"/>
      <c r="X100" s="35"/>
      <c r="Z100" s="35"/>
      <c r="AB100" s="35"/>
      <c r="AD100" s="35"/>
      <c r="AF100" s="35"/>
      <c r="AH100" s="35"/>
      <c r="AJ100" s="35"/>
      <c r="AL100" s="35"/>
      <c r="AN100" s="8"/>
      <c r="AO100" s="10"/>
    </row>
    <row r="101" spans="1:41" s="7" customFormat="1" ht="3.6" customHeight="1" x14ac:dyDescent="0.2">
      <c r="A101" s="10"/>
      <c r="B101" s="119"/>
      <c r="C101" s="39"/>
      <c r="D101" s="39"/>
      <c r="F101" s="35"/>
      <c r="H101" s="35"/>
      <c r="J101" s="35"/>
      <c r="L101" s="35"/>
      <c r="N101" s="35"/>
      <c r="P101" s="35"/>
      <c r="R101" s="35"/>
      <c r="T101" s="35"/>
      <c r="V101" s="35"/>
      <c r="X101" s="35"/>
      <c r="Z101" s="35"/>
      <c r="AB101" s="35"/>
      <c r="AD101" s="35"/>
      <c r="AF101" s="35"/>
      <c r="AH101" s="35"/>
      <c r="AJ101" s="35"/>
      <c r="AL101" s="35"/>
      <c r="AN101" s="8"/>
      <c r="AO101" s="10"/>
    </row>
    <row r="102" spans="1:41" s="7" customFormat="1" ht="3.6" customHeight="1" x14ac:dyDescent="0.2">
      <c r="A102" s="10"/>
      <c r="B102" s="119"/>
      <c r="C102" s="248">
        <v>440</v>
      </c>
      <c r="D102" s="248"/>
      <c r="F102" s="35"/>
      <c r="H102" s="35"/>
      <c r="J102" s="35"/>
      <c r="L102" s="35"/>
      <c r="N102" s="35"/>
      <c r="P102" s="35"/>
      <c r="R102" s="35"/>
      <c r="T102" s="35"/>
      <c r="V102" s="35"/>
      <c r="X102" s="35"/>
      <c r="Z102" s="35"/>
      <c r="AB102" s="35"/>
      <c r="AD102" s="35"/>
      <c r="AF102" s="35"/>
      <c r="AH102" s="35"/>
      <c r="AJ102" s="35"/>
      <c r="AL102" s="35"/>
      <c r="AN102" s="8"/>
      <c r="AO102" s="10"/>
    </row>
    <row r="103" spans="1:41" s="7" customFormat="1" ht="3.6" customHeight="1" x14ac:dyDescent="0.2">
      <c r="A103" s="10"/>
      <c r="B103" s="119"/>
      <c r="C103" s="248"/>
      <c r="D103" s="248"/>
      <c r="F103" s="35"/>
      <c r="H103" s="35"/>
      <c r="J103" s="35"/>
      <c r="L103" s="35"/>
      <c r="N103" s="35"/>
      <c r="P103" s="35"/>
      <c r="R103" s="35"/>
      <c r="T103" s="35"/>
      <c r="V103" s="35"/>
      <c r="X103" s="35"/>
      <c r="Z103" s="35"/>
      <c r="AB103" s="35"/>
      <c r="AD103" s="35"/>
      <c r="AF103" s="35"/>
      <c r="AH103" s="35"/>
      <c r="AJ103" s="35"/>
      <c r="AL103" s="35"/>
      <c r="AN103" s="8"/>
      <c r="AO103" s="10"/>
    </row>
    <row r="104" spans="1:41" s="7" customFormat="1" ht="3.6" customHeight="1" x14ac:dyDescent="0.2">
      <c r="A104" s="10"/>
      <c r="B104" s="119"/>
      <c r="C104" s="248"/>
      <c r="D104" s="248"/>
      <c r="E104" s="30"/>
      <c r="F104" s="37"/>
      <c r="G104" s="30"/>
      <c r="H104" s="37"/>
      <c r="I104" s="30"/>
      <c r="J104" s="37"/>
      <c r="K104" s="30"/>
      <c r="L104" s="37"/>
      <c r="M104" s="30"/>
      <c r="N104" s="37"/>
      <c r="O104" s="30"/>
      <c r="P104" s="37"/>
      <c r="Q104" s="30"/>
      <c r="R104" s="37"/>
      <c r="S104" s="30"/>
      <c r="T104" s="37"/>
      <c r="U104" s="30"/>
      <c r="V104" s="37"/>
      <c r="W104" s="30"/>
      <c r="X104" s="37"/>
      <c r="Y104" s="30"/>
      <c r="Z104" s="37"/>
      <c r="AA104" s="30"/>
      <c r="AB104" s="37"/>
      <c r="AC104" s="30"/>
      <c r="AD104" s="37"/>
      <c r="AE104" s="30"/>
      <c r="AF104" s="37"/>
      <c r="AG104" s="30"/>
      <c r="AH104" s="37"/>
      <c r="AI104" s="30"/>
      <c r="AJ104" s="37"/>
      <c r="AK104" s="30"/>
      <c r="AL104" s="37"/>
      <c r="AM104" s="30"/>
      <c r="AN104" s="38"/>
      <c r="AO104" s="10"/>
    </row>
    <row r="105" spans="1:41" s="7" customFormat="1" ht="3.6" customHeight="1" x14ac:dyDescent="0.2">
      <c r="A105" s="10"/>
      <c r="B105" s="119"/>
      <c r="C105" s="248"/>
      <c r="D105" s="248"/>
      <c r="F105" s="35"/>
      <c r="H105" s="35"/>
      <c r="J105" s="35"/>
      <c r="L105" s="35"/>
      <c r="N105" s="35"/>
      <c r="P105" s="35"/>
      <c r="R105" s="35"/>
      <c r="T105" s="35"/>
      <c r="V105" s="35"/>
      <c r="X105" s="35"/>
      <c r="Z105" s="35"/>
      <c r="AB105" s="35"/>
      <c r="AD105" s="35"/>
      <c r="AF105" s="35"/>
      <c r="AH105" s="35"/>
      <c r="AJ105" s="35"/>
      <c r="AL105" s="35"/>
      <c r="AN105" s="8"/>
      <c r="AO105" s="10"/>
    </row>
    <row r="106" spans="1:41" s="7" customFormat="1" ht="3.6" customHeight="1" x14ac:dyDescent="0.2">
      <c r="A106" s="10"/>
      <c r="B106" s="119"/>
      <c r="C106" s="39"/>
      <c r="D106" s="39"/>
      <c r="F106" s="35"/>
      <c r="H106" s="35"/>
      <c r="J106" s="35"/>
      <c r="L106" s="35"/>
      <c r="N106" s="35"/>
      <c r="P106" s="35"/>
      <c r="R106" s="35"/>
      <c r="T106" s="35"/>
      <c r="V106" s="35"/>
      <c r="X106" s="35"/>
      <c r="Z106" s="35"/>
      <c r="AB106" s="35"/>
      <c r="AD106" s="35"/>
      <c r="AF106" s="35"/>
      <c r="AH106" s="35"/>
      <c r="AJ106" s="35"/>
      <c r="AL106" s="35"/>
      <c r="AN106" s="8"/>
      <c r="AO106" s="10"/>
    </row>
    <row r="107" spans="1:41" s="7" customFormat="1" ht="3.6" customHeight="1" x14ac:dyDescent="0.2">
      <c r="A107" s="10"/>
      <c r="B107" s="119"/>
      <c r="C107" s="248">
        <v>430</v>
      </c>
      <c r="D107" s="248"/>
      <c r="F107" s="35"/>
      <c r="H107" s="35"/>
      <c r="J107" s="35"/>
      <c r="L107" s="35"/>
      <c r="N107" s="35"/>
      <c r="P107" s="35"/>
      <c r="R107" s="35"/>
      <c r="T107" s="35"/>
      <c r="V107" s="35"/>
      <c r="X107" s="35"/>
      <c r="Z107" s="35"/>
      <c r="AB107" s="35"/>
      <c r="AD107" s="35"/>
      <c r="AF107" s="35"/>
      <c r="AH107" s="35"/>
      <c r="AJ107" s="35"/>
      <c r="AL107" s="35"/>
      <c r="AN107" s="8"/>
      <c r="AO107" s="10"/>
    </row>
    <row r="108" spans="1:41" s="7" customFormat="1" ht="3.6" customHeight="1" x14ac:dyDescent="0.2">
      <c r="A108" s="10"/>
      <c r="B108" s="119"/>
      <c r="C108" s="248"/>
      <c r="D108" s="248"/>
      <c r="F108" s="35"/>
      <c r="H108" s="35"/>
      <c r="J108" s="35"/>
      <c r="L108" s="35"/>
      <c r="N108" s="35"/>
      <c r="P108" s="35"/>
      <c r="R108" s="35"/>
      <c r="T108" s="35"/>
      <c r="V108" s="35"/>
      <c r="X108" s="35"/>
      <c r="Z108" s="35"/>
      <c r="AB108" s="35"/>
      <c r="AD108" s="35"/>
      <c r="AF108" s="35"/>
      <c r="AH108" s="35"/>
      <c r="AJ108" s="35"/>
      <c r="AL108" s="35"/>
      <c r="AN108" s="8"/>
      <c r="AO108" s="10"/>
    </row>
    <row r="109" spans="1:41" s="7" customFormat="1" ht="3.6" customHeight="1" x14ac:dyDescent="0.2">
      <c r="A109" s="10"/>
      <c r="B109" s="119"/>
      <c r="C109" s="248"/>
      <c r="D109" s="248"/>
      <c r="E109" s="30"/>
      <c r="F109" s="37"/>
      <c r="G109" s="30"/>
      <c r="H109" s="37"/>
      <c r="I109" s="30"/>
      <c r="J109" s="37"/>
      <c r="K109" s="30"/>
      <c r="L109" s="37"/>
      <c r="M109" s="30"/>
      <c r="N109" s="37"/>
      <c r="O109" s="30"/>
      <c r="P109" s="37"/>
      <c r="Q109" s="30"/>
      <c r="R109" s="37"/>
      <c r="S109" s="30"/>
      <c r="T109" s="37"/>
      <c r="U109" s="30"/>
      <c r="V109" s="37"/>
      <c r="W109" s="30"/>
      <c r="X109" s="37"/>
      <c r="Y109" s="30"/>
      <c r="Z109" s="37"/>
      <c r="AA109" s="30"/>
      <c r="AB109" s="37"/>
      <c r="AC109" s="30"/>
      <c r="AD109" s="37"/>
      <c r="AE109" s="30"/>
      <c r="AF109" s="37"/>
      <c r="AG109" s="30"/>
      <c r="AH109" s="37"/>
      <c r="AI109" s="30"/>
      <c r="AJ109" s="37"/>
      <c r="AK109" s="30"/>
      <c r="AL109" s="37"/>
      <c r="AM109" s="30"/>
      <c r="AN109" s="38"/>
      <c r="AO109" s="10"/>
    </row>
    <row r="110" spans="1:41" s="7" customFormat="1" ht="3.6" customHeight="1" x14ac:dyDescent="0.2">
      <c r="A110" s="10"/>
      <c r="B110" s="119"/>
      <c r="C110" s="248"/>
      <c r="D110" s="248"/>
      <c r="F110" s="35"/>
      <c r="H110" s="35"/>
      <c r="J110" s="35"/>
      <c r="L110" s="35"/>
      <c r="N110" s="35"/>
      <c r="P110" s="35"/>
      <c r="R110" s="35"/>
      <c r="T110" s="35"/>
      <c r="V110" s="35"/>
      <c r="X110" s="35"/>
      <c r="Z110" s="35"/>
      <c r="AB110" s="35"/>
      <c r="AD110" s="35"/>
      <c r="AF110" s="35"/>
      <c r="AH110" s="35"/>
      <c r="AJ110" s="35"/>
      <c r="AL110" s="35"/>
      <c r="AN110" s="8"/>
      <c r="AO110" s="10"/>
    </row>
    <row r="111" spans="1:41" s="7" customFormat="1" ht="3.6" customHeight="1" x14ac:dyDescent="0.2">
      <c r="A111" s="10"/>
      <c r="B111" s="119"/>
      <c r="C111" s="39"/>
      <c r="D111" s="39"/>
      <c r="F111" s="35"/>
      <c r="H111" s="35"/>
      <c r="J111" s="35"/>
      <c r="L111" s="35"/>
      <c r="N111" s="35"/>
      <c r="P111" s="35"/>
      <c r="R111" s="35"/>
      <c r="T111" s="35"/>
      <c r="V111" s="35"/>
      <c r="X111" s="35"/>
      <c r="Z111" s="35"/>
      <c r="AB111" s="35"/>
      <c r="AD111" s="35"/>
      <c r="AF111" s="35"/>
      <c r="AH111" s="35"/>
      <c r="AJ111" s="35"/>
      <c r="AL111" s="35"/>
      <c r="AN111" s="8"/>
      <c r="AO111" s="10"/>
    </row>
    <row r="112" spans="1:41" s="7" customFormat="1" ht="3.6" customHeight="1" x14ac:dyDescent="0.2">
      <c r="A112" s="10"/>
      <c r="B112" s="119"/>
      <c r="C112" s="248">
        <v>420</v>
      </c>
      <c r="D112" s="248"/>
      <c r="F112" s="35"/>
      <c r="H112" s="35"/>
      <c r="J112" s="35"/>
      <c r="L112" s="35"/>
      <c r="N112" s="35"/>
      <c r="P112" s="35"/>
      <c r="R112" s="35"/>
      <c r="T112" s="35"/>
      <c r="V112" s="35"/>
      <c r="X112" s="35"/>
      <c r="Z112" s="35"/>
      <c r="AB112" s="35"/>
      <c r="AD112" s="35"/>
      <c r="AF112" s="35"/>
      <c r="AH112" s="35"/>
      <c r="AJ112" s="35"/>
      <c r="AL112" s="35"/>
      <c r="AN112" s="8"/>
      <c r="AO112" s="10"/>
    </row>
    <row r="113" spans="1:41" s="7" customFormat="1" ht="3.6" customHeight="1" x14ac:dyDescent="0.2">
      <c r="A113" s="10"/>
      <c r="B113" s="119"/>
      <c r="C113" s="248"/>
      <c r="D113" s="248"/>
      <c r="F113" s="35"/>
      <c r="H113" s="35"/>
      <c r="J113" s="35"/>
      <c r="L113" s="35"/>
      <c r="N113" s="35"/>
      <c r="P113" s="35"/>
      <c r="R113" s="35"/>
      <c r="T113" s="35"/>
      <c r="V113" s="35"/>
      <c r="X113" s="35"/>
      <c r="Z113" s="35"/>
      <c r="AB113" s="35"/>
      <c r="AD113" s="35"/>
      <c r="AF113" s="35"/>
      <c r="AH113" s="35"/>
      <c r="AJ113" s="35"/>
      <c r="AL113" s="35"/>
      <c r="AN113" s="8"/>
      <c r="AO113" s="10"/>
    </row>
    <row r="114" spans="1:41" s="7" customFormat="1" ht="3.6" customHeight="1" x14ac:dyDescent="0.2">
      <c r="A114" s="10"/>
      <c r="B114" s="119"/>
      <c r="C114" s="248"/>
      <c r="D114" s="248"/>
      <c r="E114" s="30"/>
      <c r="F114" s="37"/>
      <c r="G114" s="30"/>
      <c r="H114" s="37"/>
      <c r="I114" s="30"/>
      <c r="J114" s="37"/>
      <c r="K114" s="30"/>
      <c r="L114" s="37"/>
      <c r="M114" s="30"/>
      <c r="N114" s="37"/>
      <c r="O114" s="30"/>
      <c r="P114" s="37"/>
      <c r="Q114" s="30"/>
      <c r="R114" s="37"/>
      <c r="S114" s="30"/>
      <c r="T114" s="37"/>
      <c r="U114" s="30"/>
      <c r="V114" s="37"/>
      <c r="W114" s="30"/>
      <c r="X114" s="37"/>
      <c r="Y114" s="30"/>
      <c r="Z114" s="37"/>
      <c r="AA114" s="30"/>
      <c r="AB114" s="37"/>
      <c r="AC114" s="30"/>
      <c r="AD114" s="37"/>
      <c r="AE114" s="30"/>
      <c r="AF114" s="37"/>
      <c r="AG114" s="30"/>
      <c r="AH114" s="37"/>
      <c r="AI114" s="30"/>
      <c r="AJ114" s="37"/>
      <c r="AK114" s="30"/>
      <c r="AL114" s="37"/>
      <c r="AM114" s="30"/>
      <c r="AN114" s="38"/>
      <c r="AO114" s="10"/>
    </row>
    <row r="115" spans="1:41" s="7" customFormat="1" ht="3.6" customHeight="1" x14ac:dyDescent="0.2">
      <c r="A115" s="10"/>
      <c r="B115" s="119"/>
      <c r="C115" s="248"/>
      <c r="D115" s="248"/>
      <c r="F115" s="35"/>
      <c r="H115" s="35"/>
      <c r="J115" s="35"/>
      <c r="L115" s="35"/>
      <c r="N115" s="35"/>
      <c r="P115" s="35"/>
      <c r="R115" s="35"/>
      <c r="T115" s="35"/>
      <c r="V115" s="35"/>
      <c r="X115" s="35"/>
      <c r="Z115" s="35"/>
      <c r="AB115" s="35"/>
      <c r="AD115" s="35"/>
      <c r="AF115" s="35"/>
      <c r="AH115" s="35"/>
      <c r="AJ115" s="35"/>
      <c r="AL115" s="35"/>
      <c r="AN115" s="8"/>
      <c r="AO115" s="10"/>
    </row>
    <row r="116" spans="1:41" s="7" customFormat="1" ht="3.6" customHeight="1" x14ac:dyDescent="0.2">
      <c r="A116" s="10"/>
      <c r="B116" s="119"/>
      <c r="C116" s="39"/>
      <c r="D116" s="39"/>
      <c r="F116" s="35"/>
      <c r="H116" s="35"/>
      <c r="J116" s="35"/>
      <c r="L116" s="35"/>
      <c r="N116" s="35"/>
      <c r="P116" s="35"/>
      <c r="R116" s="35"/>
      <c r="T116" s="35"/>
      <c r="V116" s="35"/>
      <c r="X116" s="35"/>
      <c r="Z116" s="35"/>
      <c r="AB116" s="35"/>
      <c r="AD116" s="35"/>
      <c r="AF116" s="35"/>
      <c r="AH116" s="35"/>
      <c r="AJ116" s="35"/>
      <c r="AL116" s="35"/>
      <c r="AN116" s="8"/>
      <c r="AO116" s="10"/>
    </row>
    <row r="117" spans="1:41" s="7" customFormat="1" ht="3.6" customHeight="1" x14ac:dyDescent="0.2">
      <c r="A117" s="10"/>
      <c r="B117" s="119"/>
      <c r="C117" s="248">
        <v>410</v>
      </c>
      <c r="D117" s="248"/>
      <c r="F117" s="35"/>
      <c r="H117" s="35"/>
      <c r="J117" s="35"/>
      <c r="L117" s="35"/>
      <c r="N117" s="35"/>
      <c r="P117" s="35"/>
      <c r="R117" s="35"/>
      <c r="T117" s="35"/>
      <c r="V117" s="35"/>
      <c r="X117" s="35"/>
      <c r="Z117" s="35"/>
      <c r="AB117" s="35"/>
      <c r="AD117" s="35"/>
      <c r="AF117" s="35"/>
      <c r="AH117" s="35"/>
      <c r="AJ117" s="35"/>
      <c r="AL117" s="35"/>
      <c r="AN117" s="8"/>
      <c r="AO117" s="10"/>
    </row>
    <row r="118" spans="1:41" s="7" customFormat="1" ht="3.6" customHeight="1" x14ac:dyDescent="0.2">
      <c r="A118" s="10"/>
      <c r="B118" s="119"/>
      <c r="C118" s="248"/>
      <c r="D118" s="248"/>
      <c r="F118" s="35"/>
      <c r="H118" s="35"/>
      <c r="J118" s="35"/>
      <c r="L118" s="35"/>
      <c r="N118" s="35"/>
      <c r="P118" s="35"/>
      <c r="R118" s="35"/>
      <c r="T118" s="35"/>
      <c r="V118" s="35"/>
      <c r="X118" s="35"/>
      <c r="Z118" s="35"/>
      <c r="AB118" s="35"/>
      <c r="AD118" s="35"/>
      <c r="AF118" s="35"/>
      <c r="AH118" s="35"/>
      <c r="AJ118" s="35"/>
      <c r="AL118" s="35"/>
      <c r="AN118" s="8"/>
      <c r="AO118" s="10"/>
    </row>
    <row r="119" spans="1:41" s="7" customFormat="1" ht="3.6" customHeight="1" x14ac:dyDescent="0.2">
      <c r="A119" s="10"/>
      <c r="B119" s="119"/>
      <c r="C119" s="248"/>
      <c r="D119" s="248"/>
      <c r="E119" s="30"/>
      <c r="F119" s="37"/>
      <c r="G119" s="30"/>
      <c r="H119" s="37"/>
      <c r="I119" s="30"/>
      <c r="J119" s="37"/>
      <c r="K119" s="30"/>
      <c r="L119" s="37"/>
      <c r="M119" s="30"/>
      <c r="N119" s="37"/>
      <c r="O119" s="30"/>
      <c r="P119" s="37"/>
      <c r="Q119" s="30"/>
      <c r="R119" s="37"/>
      <c r="S119" s="30"/>
      <c r="T119" s="37"/>
      <c r="U119" s="30"/>
      <c r="V119" s="37"/>
      <c r="W119" s="30"/>
      <c r="X119" s="37"/>
      <c r="Y119" s="30"/>
      <c r="Z119" s="37"/>
      <c r="AA119" s="30"/>
      <c r="AB119" s="37"/>
      <c r="AC119" s="30"/>
      <c r="AD119" s="37"/>
      <c r="AE119" s="30"/>
      <c r="AF119" s="37"/>
      <c r="AG119" s="30"/>
      <c r="AH119" s="37"/>
      <c r="AI119" s="30"/>
      <c r="AJ119" s="37"/>
      <c r="AK119" s="30"/>
      <c r="AL119" s="37"/>
      <c r="AM119" s="30"/>
      <c r="AN119" s="38"/>
      <c r="AO119" s="10"/>
    </row>
    <row r="120" spans="1:41" s="7" customFormat="1" ht="3.6" customHeight="1" x14ac:dyDescent="0.2">
      <c r="A120" s="10"/>
      <c r="B120" s="119"/>
      <c r="C120" s="248"/>
      <c r="D120" s="248"/>
      <c r="F120" s="35"/>
      <c r="H120" s="35"/>
      <c r="J120" s="35"/>
      <c r="L120" s="35"/>
      <c r="N120" s="35"/>
      <c r="P120" s="35"/>
      <c r="R120" s="35"/>
      <c r="T120" s="35"/>
      <c r="V120" s="35"/>
      <c r="X120" s="35"/>
      <c r="Z120" s="35"/>
      <c r="AB120" s="35"/>
      <c r="AD120" s="35"/>
      <c r="AF120" s="35"/>
      <c r="AH120" s="35"/>
      <c r="AJ120" s="35"/>
      <c r="AL120" s="35"/>
      <c r="AN120" s="8"/>
      <c r="AO120" s="10"/>
    </row>
    <row r="121" spans="1:41" s="7" customFormat="1" ht="3.6" customHeight="1" x14ac:dyDescent="0.2">
      <c r="A121" s="10"/>
      <c r="B121" s="119"/>
      <c r="C121" s="39"/>
      <c r="D121" s="39"/>
      <c r="F121" s="35"/>
      <c r="H121" s="35"/>
      <c r="J121" s="35"/>
      <c r="L121" s="35"/>
      <c r="N121" s="35"/>
      <c r="P121" s="35"/>
      <c r="R121" s="35"/>
      <c r="T121" s="35"/>
      <c r="V121" s="35"/>
      <c r="X121" s="35"/>
      <c r="Z121" s="35"/>
      <c r="AB121" s="35"/>
      <c r="AD121" s="35"/>
      <c r="AF121" s="35"/>
      <c r="AH121" s="35"/>
      <c r="AJ121" s="35"/>
      <c r="AL121" s="35"/>
      <c r="AN121" s="8"/>
      <c r="AO121" s="10"/>
    </row>
    <row r="122" spans="1:41" s="7" customFormat="1" ht="3.6" customHeight="1" x14ac:dyDescent="0.2">
      <c r="A122" s="10"/>
      <c r="B122" s="119"/>
      <c r="C122" s="39"/>
      <c r="D122" s="39"/>
      <c r="F122" s="35"/>
      <c r="H122" s="35"/>
      <c r="J122" s="35"/>
      <c r="L122" s="35"/>
      <c r="N122" s="35"/>
      <c r="P122" s="35"/>
      <c r="R122" s="35"/>
      <c r="T122" s="35"/>
      <c r="V122" s="35"/>
      <c r="X122" s="35"/>
      <c r="Z122" s="35"/>
      <c r="AB122" s="35"/>
      <c r="AD122" s="35"/>
      <c r="AF122" s="35"/>
      <c r="AH122" s="35"/>
      <c r="AJ122" s="35"/>
      <c r="AL122" s="35"/>
      <c r="AN122" s="8"/>
      <c r="AO122" s="10"/>
    </row>
    <row r="123" spans="1:41" s="7" customFormat="1" ht="3.6" customHeight="1" x14ac:dyDescent="0.2">
      <c r="A123" s="10"/>
      <c r="B123" s="120"/>
      <c r="C123" s="29"/>
      <c r="D123" s="29"/>
      <c r="F123" s="35"/>
      <c r="H123" s="35"/>
      <c r="J123" s="35"/>
      <c r="L123" s="35"/>
      <c r="N123" s="35"/>
      <c r="P123" s="35"/>
      <c r="R123" s="35"/>
      <c r="T123" s="35"/>
      <c r="V123" s="35"/>
      <c r="X123" s="35"/>
      <c r="Z123" s="35"/>
      <c r="AB123" s="35"/>
      <c r="AD123" s="35"/>
      <c r="AF123" s="35"/>
      <c r="AH123" s="35"/>
      <c r="AJ123" s="35"/>
      <c r="AL123" s="35"/>
      <c r="AN123" s="8"/>
      <c r="AO123" s="10"/>
    </row>
    <row r="124" spans="1:41" s="7" customFormat="1" ht="12.75" customHeight="1" x14ac:dyDescent="0.2">
      <c r="A124" s="10"/>
      <c r="B124" s="249">
        <v>4</v>
      </c>
      <c r="C124" s="249"/>
      <c r="E124" s="112">
        <v>70</v>
      </c>
      <c r="F124" s="113"/>
      <c r="G124" s="113">
        <v>80</v>
      </c>
      <c r="H124" s="113"/>
      <c r="I124" s="113">
        <v>90</v>
      </c>
      <c r="J124" s="113"/>
      <c r="K124" s="113">
        <v>100</v>
      </c>
      <c r="L124" s="113"/>
      <c r="M124" s="113">
        <v>110</v>
      </c>
      <c r="N124" s="113"/>
      <c r="O124" s="113">
        <v>120</v>
      </c>
      <c r="P124" s="113"/>
      <c r="Q124" s="113">
        <v>130</v>
      </c>
      <c r="R124" s="113"/>
      <c r="S124" s="113">
        <v>140</v>
      </c>
      <c r="T124" s="113"/>
      <c r="U124" s="113">
        <v>150</v>
      </c>
      <c r="V124" s="113"/>
      <c r="W124" s="113">
        <v>160</v>
      </c>
      <c r="X124" s="113"/>
      <c r="Y124" s="113">
        <v>170</v>
      </c>
      <c r="Z124" s="113"/>
      <c r="AA124" s="113">
        <v>180</v>
      </c>
      <c r="AB124" s="113"/>
      <c r="AC124" s="113">
        <v>190</v>
      </c>
      <c r="AD124" s="113"/>
      <c r="AE124" s="113">
        <v>200</v>
      </c>
      <c r="AF124" s="113"/>
      <c r="AG124" s="113">
        <v>210</v>
      </c>
      <c r="AH124" s="113"/>
      <c r="AI124" s="113">
        <v>220</v>
      </c>
      <c r="AJ124" s="113"/>
      <c r="AK124" s="113">
        <v>230</v>
      </c>
      <c r="AL124" s="113"/>
      <c r="AM124" s="113">
        <v>240</v>
      </c>
      <c r="AN124" s="253"/>
      <c r="AO124" s="10"/>
    </row>
    <row r="125" spans="1:41" s="7" customFormat="1" ht="4.5" customHeight="1" x14ac:dyDescent="0.2">
      <c r="A125" s="10"/>
      <c r="B125" s="250"/>
      <c r="C125" s="250"/>
      <c r="E125" s="254" t="s">
        <v>12</v>
      </c>
      <c r="F125" s="255"/>
      <c r="G125" s="255"/>
      <c r="H125" s="255"/>
      <c r="I125" s="255"/>
      <c r="J125" s="255"/>
      <c r="K125" s="255"/>
      <c r="L125" s="255"/>
      <c r="M125" s="255"/>
      <c r="N125" s="255"/>
      <c r="O125" s="255"/>
      <c r="P125" s="255"/>
      <c r="Q125" s="255"/>
      <c r="R125" s="255"/>
      <c r="S125" s="255"/>
      <c r="T125" s="255"/>
      <c r="U125" s="255"/>
      <c r="V125" s="255"/>
      <c r="W125" s="255"/>
      <c r="X125" s="255"/>
      <c r="Y125" s="255"/>
      <c r="Z125" s="255"/>
      <c r="AA125" s="255"/>
      <c r="AB125" s="255"/>
      <c r="AC125" s="255"/>
      <c r="AD125" s="255"/>
      <c r="AE125" s="255"/>
      <c r="AF125" s="255"/>
      <c r="AG125" s="255"/>
      <c r="AH125" s="255"/>
      <c r="AI125" s="255"/>
      <c r="AJ125" s="255"/>
      <c r="AK125" s="255"/>
      <c r="AL125" s="255"/>
      <c r="AM125" s="255"/>
      <c r="AN125" s="256"/>
      <c r="AO125" s="10"/>
    </row>
    <row r="126" spans="1:41" s="7" customFormat="1" ht="11.25" customHeight="1" x14ac:dyDescent="0.2">
      <c r="A126" s="10"/>
      <c r="B126" s="250"/>
      <c r="C126" s="250"/>
      <c r="E126" s="257"/>
      <c r="F126" s="258"/>
      <c r="G126" s="258"/>
      <c r="H126" s="258"/>
      <c r="I126" s="258"/>
      <c r="J126" s="258"/>
      <c r="K126" s="258"/>
      <c r="L126" s="258"/>
      <c r="M126" s="258"/>
      <c r="N126" s="258"/>
      <c r="O126" s="258"/>
      <c r="P126" s="258"/>
      <c r="Q126" s="258"/>
      <c r="R126" s="258"/>
      <c r="S126" s="258"/>
      <c r="T126" s="258"/>
      <c r="U126" s="258"/>
      <c r="V126" s="258"/>
      <c r="W126" s="258"/>
      <c r="X126" s="258"/>
      <c r="Y126" s="258"/>
      <c r="Z126" s="258"/>
      <c r="AA126" s="258"/>
      <c r="AB126" s="258"/>
      <c r="AC126" s="258"/>
      <c r="AD126" s="258"/>
      <c r="AE126" s="258"/>
      <c r="AF126" s="258"/>
      <c r="AG126" s="258"/>
      <c r="AH126" s="258"/>
      <c r="AI126" s="258"/>
      <c r="AJ126" s="258"/>
      <c r="AK126" s="258"/>
      <c r="AL126" s="258"/>
      <c r="AM126" s="258"/>
      <c r="AN126" s="259"/>
      <c r="AO126" s="10"/>
    </row>
    <row r="127" spans="1:41" s="7" customFormat="1" ht="3.9" customHeight="1" x14ac:dyDescent="0.2">
      <c r="B127" s="250"/>
      <c r="C127" s="250"/>
    </row>
    <row r="128" spans="1:41" s="27" customFormat="1" ht="13.2" x14ac:dyDescent="0.25">
      <c r="B128" s="243" t="s">
        <v>9</v>
      </c>
      <c r="C128" s="243"/>
      <c r="D128" s="243"/>
      <c r="E128" s="243"/>
      <c r="F128" s="243"/>
      <c r="G128" s="243" t="s">
        <v>31</v>
      </c>
      <c r="H128" s="243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 t="s">
        <v>32</v>
      </c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  <c r="AJ128" s="243"/>
      <c r="AK128" s="243"/>
      <c r="AL128" s="243"/>
      <c r="AM128" s="243"/>
      <c r="AN128" s="243"/>
      <c r="AO128" s="243"/>
    </row>
    <row r="129" spans="2:41" s="27" customFormat="1" x14ac:dyDescent="0.2">
      <c r="B129" s="244">
        <f ca="1">IF('1. DATOS'!F9="","",'1. DATOS'!F9)</f>
        <v>44355</v>
      </c>
      <c r="C129" s="245"/>
      <c r="D129" s="245"/>
      <c r="E129" s="245"/>
      <c r="F129" s="245"/>
      <c r="G129" s="146" t="str">
        <f>IF('1. DATOS'!F10="","",'1. DATOS'!F10)</f>
        <v/>
      </c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  <c r="W129" s="146"/>
      <c r="X129" s="146"/>
      <c r="Y129" s="146" t="str">
        <f>IF('1. DATOS'!F11="","",'1. DATOS'!F11)</f>
        <v/>
      </c>
      <c r="Z129" s="146"/>
      <c r="AA129" s="146"/>
      <c r="AB129" s="146"/>
      <c r="AC129" s="146"/>
      <c r="AD129" s="146"/>
      <c r="AE129" s="146"/>
      <c r="AF129" s="146"/>
      <c r="AG129" s="146"/>
      <c r="AH129" s="146"/>
      <c r="AI129" s="146"/>
      <c r="AJ129" s="146"/>
      <c r="AK129" s="146"/>
      <c r="AL129" s="146"/>
      <c r="AM129" s="146"/>
      <c r="AN129" s="146"/>
      <c r="AO129" s="146"/>
    </row>
    <row r="130" spans="2:41" s="27" customFormat="1" x14ac:dyDescent="0.2">
      <c r="B130" s="245"/>
      <c r="C130" s="245"/>
      <c r="D130" s="245"/>
      <c r="E130" s="245"/>
      <c r="F130" s="245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  <c r="W130" s="146"/>
      <c r="X130" s="146"/>
      <c r="Y130" s="146"/>
      <c r="Z130" s="146"/>
      <c r="AA130" s="146"/>
      <c r="AB130" s="146"/>
      <c r="AC130" s="146"/>
      <c r="AD130" s="146"/>
      <c r="AE130" s="146"/>
      <c r="AF130" s="146"/>
      <c r="AG130" s="146"/>
      <c r="AH130" s="146"/>
      <c r="AI130" s="146"/>
      <c r="AJ130" s="146"/>
      <c r="AK130" s="146"/>
      <c r="AL130" s="146"/>
      <c r="AM130" s="146"/>
      <c r="AN130" s="146"/>
      <c r="AO130" s="146"/>
    </row>
    <row r="131" spans="2:41" ht="12" customHeight="1" x14ac:dyDescent="0.2">
      <c r="B131" s="242" t="s">
        <v>62</v>
      </c>
      <c r="C131" s="242"/>
      <c r="D131" s="242"/>
      <c r="E131" s="242"/>
      <c r="F131" s="242"/>
      <c r="G131" s="242"/>
      <c r="H131" s="242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  <c r="AJ131" s="242"/>
      <c r="AK131" s="242"/>
      <c r="AL131" s="242"/>
      <c r="AM131" s="242"/>
      <c r="AN131" s="242"/>
      <c r="AO131" s="242"/>
    </row>
    <row r="132" spans="2:41" ht="12" customHeight="1" x14ac:dyDescent="0.2">
      <c r="B132" s="242"/>
      <c r="C132" s="242"/>
      <c r="D132" s="242"/>
      <c r="E132" s="242"/>
      <c r="F132" s="242"/>
      <c r="G132" s="242"/>
      <c r="H132" s="242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  <c r="AJ132" s="242"/>
      <c r="AK132" s="242"/>
      <c r="AL132" s="242"/>
      <c r="AM132" s="242"/>
      <c r="AN132" s="242"/>
      <c r="AO132" s="242"/>
    </row>
    <row r="133" spans="2:41" x14ac:dyDescent="0.2">
      <c r="B133" s="242"/>
      <c r="C133" s="242"/>
      <c r="D133" s="242"/>
      <c r="E133" s="242"/>
      <c r="F133" s="242"/>
      <c r="G133" s="242"/>
      <c r="H133" s="242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  <c r="AJ133" s="242"/>
      <c r="AK133" s="242"/>
      <c r="AL133" s="242"/>
      <c r="AM133" s="242"/>
      <c r="AN133" s="242"/>
      <c r="AO133" s="242"/>
    </row>
    <row r="134" spans="2:41" ht="12" hidden="1" customHeight="1" x14ac:dyDescent="0.2">
      <c r="B134" s="242"/>
      <c r="C134" s="242"/>
      <c r="D134" s="242"/>
      <c r="E134" s="242"/>
      <c r="F134" s="242"/>
      <c r="G134" s="242"/>
      <c r="H134" s="242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  <c r="AJ134" s="242"/>
      <c r="AK134" s="242"/>
      <c r="AL134" s="242"/>
      <c r="AM134" s="242"/>
      <c r="AN134" s="242"/>
      <c r="AO134" s="242"/>
    </row>
  </sheetData>
  <sheetProtection algorithmName="SHA-512" hashValue="+4L1R93EP1NPUEl8p0KFRH5schy0Uq8W3gsV+IBfZxlkkCQtQKmkg346+0kTk/jgYXN6fBWRQqoxg06Bxmrx5w==" saltValue="ylWQTp3EYhJk4OBqvz9l0A==" spinCount="100000" sheet="1" objects="1" scenarios="1" selectLockedCells="1" selectUnlockedCells="1"/>
  <mergeCells count="132">
    <mergeCell ref="C82:D85"/>
    <mergeCell ref="B25:C28"/>
    <mergeCell ref="B21:C24"/>
    <mergeCell ref="C32:D35"/>
    <mergeCell ref="C37:D40"/>
    <mergeCell ref="C67:D70"/>
    <mergeCell ref="C72:D75"/>
    <mergeCell ref="C57:D60"/>
    <mergeCell ref="C62:D65"/>
    <mergeCell ref="C77:D80"/>
    <mergeCell ref="C42:D45"/>
    <mergeCell ref="C47:D50"/>
    <mergeCell ref="C52:D55"/>
    <mergeCell ref="B131:AO134"/>
    <mergeCell ref="G128:X128"/>
    <mergeCell ref="Y128:AO128"/>
    <mergeCell ref="B128:F128"/>
    <mergeCell ref="B129:F130"/>
    <mergeCell ref="G129:X130"/>
    <mergeCell ref="Y129:AO130"/>
    <mergeCell ref="J23:Q23"/>
    <mergeCell ref="T24:AB24"/>
    <mergeCell ref="AG24:AO24"/>
    <mergeCell ref="C87:D90"/>
    <mergeCell ref="C92:D95"/>
    <mergeCell ref="C97:D100"/>
    <mergeCell ref="C102:D105"/>
    <mergeCell ref="C107:D110"/>
    <mergeCell ref="B124:C127"/>
    <mergeCell ref="C112:D115"/>
    <mergeCell ref="C117:D120"/>
    <mergeCell ref="E25:AN26"/>
    <mergeCell ref="AM124:AN124"/>
    <mergeCell ref="E125:AN126"/>
    <mergeCell ref="AA124:AB124"/>
    <mergeCell ref="AC124:AD124"/>
    <mergeCell ref="AE124:AF124"/>
    <mergeCell ref="I3:AG5"/>
    <mergeCell ref="B7:L8"/>
    <mergeCell ref="AH2:AO3"/>
    <mergeCell ref="AH4:AO5"/>
    <mergeCell ref="AM17:AO17"/>
    <mergeCell ref="AM16:AO16"/>
    <mergeCell ref="AM15:AO15"/>
    <mergeCell ref="AM14:AO14"/>
    <mergeCell ref="AM13:AO13"/>
    <mergeCell ref="H17:L18"/>
    <mergeCell ref="V7:Y8"/>
    <mergeCell ref="Z7:AF8"/>
    <mergeCell ref="V15:Y16"/>
    <mergeCell ref="V13:Y14"/>
    <mergeCell ref="AM8:AO9"/>
    <mergeCell ref="AH9:AL9"/>
    <mergeCell ref="F17:G18"/>
    <mergeCell ref="B17:C19"/>
    <mergeCell ref="M9:U10"/>
    <mergeCell ref="Z9:AF10"/>
    <mergeCell ref="V17:W18"/>
    <mergeCell ref="AH17:AI17"/>
    <mergeCell ref="AJ17:AL17"/>
    <mergeCell ref="AH18:AI18"/>
    <mergeCell ref="B13:L14"/>
    <mergeCell ref="AM18:AO18"/>
    <mergeCell ref="AC22:AF23"/>
    <mergeCell ref="Z19:AH19"/>
    <mergeCell ref="I19:U19"/>
    <mergeCell ref="T20:AB21"/>
    <mergeCell ref="V11:Y12"/>
    <mergeCell ref="V9:Y10"/>
    <mergeCell ref="M7:U8"/>
    <mergeCell ref="AJ18:AL18"/>
    <mergeCell ref="AG20:AO21"/>
    <mergeCell ref="J22:Q22"/>
    <mergeCell ref="R22:S23"/>
    <mergeCell ref="AG22:AO23"/>
    <mergeCell ref="Z11:AF12"/>
    <mergeCell ref="Z13:AF14"/>
    <mergeCell ref="Z15:AF16"/>
    <mergeCell ref="X17:AF18"/>
    <mergeCell ref="M17:U18"/>
    <mergeCell ref="M13:U14"/>
    <mergeCell ref="M11:U12"/>
    <mergeCell ref="M15:U16"/>
    <mergeCell ref="T22:AB23"/>
    <mergeCell ref="Y124:Z124"/>
    <mergeCell ref="I2:AG2"/>
    <mergeCell ref="AJ15:AL15"/>
    <mergeCell ref="AH16:AI16"/>
    <mergeCell ref="AJ16:AL16"/>
    <mergeCell ref="AJ11:AL11"/>
    <mergeCell ref="AH12:AI12"/>
    <mergeCell ref="AJ12:AL12"/>
    <mergeCell ref="AH13:AI13"/>
    <mergeCell ref="AJ13:AL13"/>
    <mergeCell ref="AH6:AO7"/>
    <mergeCell ref="AM12:AO12"/>
    <mergeCell ref="AM11:AO11"/>
    <mergeCell ref="AH8:AL8"/>
    <mergeCell ref="AH10:AI10"/>
    <mergeCell ref="AJ10:AL10"/>
    <mergeCell ref="AM10:AO10"/>
    <mergeCell ref="B15:L16"/>
    <mergeCell ref="AH14:AI14"/>
    <mergeCell ref="AJ14:AL14"/>
    <mergeCell ref="AH15:AI15"/>
    <mergeCell ref="AH11:AI11"/>
    <mergeCell ref="B9:L10"/>
    <mergeCell ref="B11:L12"/>
    <mergeCell ref="E124:F124"/>
    <mergeCell ref="G124:H124"/>
    <mergeCell ref="I124:J124"/>
    <mergeCell ref="K124:L124"/>
    <mergeCell ref="M124:N124"/>
    <mergeCell ref="AM27:AN28"/>
    <mergeCell ref="B29:B123"/>
    <mergeCell ref="E27:N28"/>
    <mergeCell ref="O27:P28"/>
    <mergeCell ref="R27:S28"/>
    <mergeCell ref="U27:V28"/>
    <mergeCell ref="X27:Y28"/>
    <mergeCell ref="AA27:AB28"/>
    <mergeCell ref="AD27:AE28"/>
    <mergeCell ref="AG27:AH28"/>
    <mergeCell ref="AJ27:AK28"/>
    <mergeCell ref="AG124:AH124"/>
    <mergeCell ref="AI124:AJ124"/>
    <mergeCell ref="AK124:AL124"/>
    <mergeCell ref="O124:P124"/>
    <mergeCell ref="Q124:R124"/>
    <mergeCell ref="S124:T124"/>
    <mergeCell ref="U124:V124"/>
    <mergeCell ref="W124:X124"/>
  </mergeCells>
  <conditionalFormatting sqref="M15:U16">
    <cfRule type="cellIs" dxfId="4" priority="20" operator="greaterThan">
      <formula>31</formula>
    </cfRule>
  </conditionalFormatting>
  <conditionalFormatting sqref="M13:U14">
    <cfRule type="cellIs" dxfId="3" priority="19" operator="greaterThan">
      <formula>50</formula>
    </cfRule>
  </conditionalFormatting>
  <conditionalFormatting sqref="M17:U18">
    <cfRule type="cellIs" dxfId="2" priority="18" operator="greaterThan">
      <formula>582</formula>
    </cfRule>
  </conditionalFormatting>
  <conditionalFormatting sqref="T22:AB23">
    <cfRule type="cellIs" dxfId="1" priority="3" operator="greaterThan">
      <formula>"0,393"</formula>
    </cfRule>
  </conditionalFormatting>
  <conditionalFormatting sqref="AG22:AO23">
    <cfRule type="cellIs" dxfId="0" priority="2" operator="greaterThan">
      <formula>31&amp;" %"</formula>
    </cfRule>
  </conditionalFormatting>
  <pageMargins left="0.70866141732283472" right="0.70866141732283472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1. DATOS</vt:lpstr>
      <vt:lpstr>2. HOJA DE CARGA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Morán</dc:creator>
  <cp:lastModifiedBy>JESUS</cp:lastModifiedBy>
  <cp:lastPrinted>2021-02-23T15:43:59Z</cp:lastPrinted>
  <dcterms:created xsi:type="dcterms:W3CDTF">2015-01-05T10:37:53Z</dcterms:created>
  <dcterms:modified xsi:type="dcterms:W3CDTF">2021-06-08T21:21:15Z</dcterms:modified>
</cp:coreProperties>
</file>